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 activeTab="9"/>
  </bookViews>
  <sheets>
    <sheet name="Hoja1" sheetId="1" r:id="rId1"/>
    <sheet name="Hoja2" sheetId="3" r:id="rId2"/>
    <sheet name="Hoja10" sheetId="11" r:id="rId3"/>
    <sheet name="Hoja3" sheetId="4" r:id="rId4"/>
    <sheet name="Hoja1 (2)" sheetId="2" r:id="rId5"/>
    <sheet name="Hoja4" sheetId="5" r:id="rId6"/>
    <sheet name="Hoja6" sheetId="7" r:id="rId7"/>
    <sheet name="Hoja5" sheetId="6" r:id="rId8"/>
    <sheet name="Hoja7" sheetId="8" r:id="rId9"/>
    <sheet name="Hoja8" sheetId="9" r:id="rId10"/>
  </sheets>
  <definedNames>
    <definedName name="_xlnm.Print_Area" localSheetId="3">Hoja3!$A$1:$L$36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M4" i="3" s="1"/>
  <c r="M5" i="3" s="1"/>
  <c r="E4" i="3"/>
  <c r="G4" i="3"/>
  <c r="G5" i="3" s="1"/>
  <c r="H4" i="3"/>
  <c r="H5" i="3" s="1"/>
  <c r="I4" i="3"/>
  <c r="K4" i="3"/>
  <c r="L4" i="3"/>
  <c r="L5" i="3" s="1"/>
  <c r="B5" i="3"/>
  <c r="C5" i="3"/>
  <c r="D5" i="3"/>
  <c r="E5" i="3"/>
  <c r="F5" i="3"/>
  <c r="I5" i="3"/>
  <c r="J5" i="3"/>
  <c r="K5" i="3"/>
  <c r="L4" i="11"/>
  <c r="K4" i="11"/>
  <c r="J4" i="11"/>
  <c r="I4" i="11"/>
  <c r="H4" i="11"/>
  <c r="G4" i="11"/>
  <c r="E4" i="11"/>
  <c r="D4" i="11"/>
  <c r="B4" i="11"/>
  <c r="F3" i="11"/>
  <c r="F4" i="11" s="1"/>
  <c r="D3" i="11"/>
  <c r="C3" i="11"/>
  <c r="C4" i="11" s="1"/>
  <c r="B3" i="11"/>
  <c r="M3" i="11" s="1"/>
  <c r="M4" i="11" s="1"/>
  <c r="E4" i="7"/>
  <c r="D4" i="7"/>
  <c r="C4" i="7"/>
  <c r="B4" i="7"/>
  <c r="E3" i="7"/>
  <c r="L4" i="5" l="1"/>
  <c r="H3" i="5"/>
  <c r="F3" i="5"/>
  <c r="D3" i="5"/>
  <c r="B3" i="5"/>
  <c r="L3" i="5" s="1"/>
  <c r="H4" i="4"/>
  <c r="G4" i="4"/>
  <c r="F4" i="4"/>
  <c r="E4" i="4"/>
  <c r="C4" i="4"/>
  <c r="B4" i="4"/>
  <c r="L4" i="4" s="1"/>
  <c r="F10" i="2" l="1"/>
  <c r="E10" i="2"/>
  <c r="D10" i="2"/>
  <c r="C10" i="2"/>
  <c r="E9" i="2"/>
  <c r="D9" i="2"/>
  <c r="C9" i="2"/>
  <c r="F9" i="2" s="1"/>
  <c r="F8" i="2"/>
  <c r="E8" i="2"/>
  <c r="D8" i="2"/>
  <c r="C8" i="2"/>
  <c r="F7" i="2"/>
  <c r="E7" i="2"/>
  <c r="D7" i="2"/>
  <c r="C7" i="2"/>
  <c r="E6" i="2"/>
  <c r="D6" i="2"/>
  <c r="C6" i="2"/>
  <c r="F6" i="2" s="1"/>
  <c r="E5" i="2"/>
  <c r="D5" i="2"/>
  <c r="C5" i="2"/>
  <c r="F5" i="2" l="1"/>
  <c r="E5" i="1"/>
  <c r="E4" i="1"/>
  <c r="D6" i="1"/>
  <c r="D5" i="1"/>
  <c r="C5" i="1"/>
  <c r="D4" i="1"/>
  <c r="C4" i="1"/>
  <c r="C6" i="1" s="1"/>
  <c r="E6" i="1" l="1"/>
  <c r="F4" i="1"/>
  <c r="F5" i="1"/>
  <c r="F6" i="1" l="1"/>
</calcChain>
</file>

<file path=xl/sharedStrings.xml><?xml version="1.0" encoding="utf-8"?>
<sst xmlns="http://schemas.openxmlformats.org/spreadsheetml/2006/main" count="109" uniqueCount="66">
  <si>
    <t xml:space="preserve">RESPUESTAS </t>
  </si>
  <si>
    <t>SI</t>
  </si>
  <si>
    <t>NO</t>
  </si>
  <si>
    <t xml:space="preserve">ALGUNAS </t>
  </si>
  <si>
    <t>TOTAL RESPUESTAS</t>
  </si>
  <si>
    <t>TOTAL ALUMNOS</t>
  </si>
  <si>
    <t>PREGUNTA</t>
  </si>
  <si>
    <t>PREGUNTAS</t>
  </si>
  <si>
    <t xml:space="preserve">SI </t>
  </si>
  <si>
    <t>ALGUNAS</t>
  </si>
  <si>
    <t xml:space="preserve">BIBLIA </t>
  </si>
  <si>
    <t xml:space="preserve">CONSTITUCION POLITICA </t>
  </si>
  <si>
    <t>URBANIDAD DE CARREÑO</t>
  </si>
  <si>
    <t xml:space="preserve">TRANSITO </t>
  </si>
  <si>
    <t xml:space="preserve">MANUAL DE CONVIVENCIA </t>
  </si>
  <si>
    <t xml:space="preserve">TOTAL DE RESPUESTAS </t>
  </si>
  <si>
    <t>NINGUNA</t>
  </si>
  <si>
    <t xml:space="preserve">TIRAR PAPELES AL PISO </t>
  </si>
  <si>
    <t xml:space="preserve">NO SABEN </t>
  </si>
  <si>
    <t xml:space="preserve">PEREZA </t>
  </si>
  <si>
    <t xml:space="preserve">HABLAR EN CLASE </t>
  </si>
  <si>
    <t xml:space="preserve">USAR CASCO </t>
  </si>
  <si>
    <t xml:space="preserve">IRSE A BACHILLERATO </t>
  </si>
  <si>
    <t>IRESPONSABLE</t>
  </si>
  <si>
    <t xml:space="preserve">TOTAL DE ALUNNOS </t>
  </si>
  <si>
    <t xml:space="preserve">LLEGAR TARDE </t>
  </si>
  <si>
    <t>CORRER A LA SALIDA</t>
  </si>
  <si>
    <t xml:space="preserve">JUGAR  CON BOTELLA </t>
  </si>
  <si>
    <t xml:space="preserve">TOTAL DE RESPUESTAS  </t>
  </si>
  <si>
    <t xml:space="preserve">PREGUNTA </t>
  </si>
  <si>
    <t>NO SABE</t>
  </si>
  <si>
    <t>NO LAS CONOCEN</t>
  </si>
  <si>
    <t>DESOBEDIENCIA</t>
  </si>
  <si>
    <t xml:space="preserve">FALTA DE EDUCACION </t>
  </si>
  <si>
    <t>NO LAS RESPETAN</t>
  </si>
  <si>
    <t>SE CONFUNDEN</t>
  </si>
  <si>
    <t>PEREZA</t>
  </si>
  <si>
    <t xml:space="preserve">NO QUIEREN </t>
  </si>
  <si>
    <t>SON ABURRIDAS</t>
  </si>
  <si>
    <t>LES GUSTA INCUMPLIRLAS</t>
  </si>
  <si>
    <t xml:space="preserve">APRENDERLAS </t>
  </si>
  <si>
    <t xml:space="preserve">HABLANDO DE ELLAS </t>
  </si>
  <si>
    <t>ALGUIEN VIGILE</t>
  </si>
  <si>
    <t xml:space="preserve">SEÑALIZACION </t>
  </si>
  <si>
    <t>CON EJEMPLOS</t>
  </si>
  <si>
    <t xml:space="preserve">PRACTICANDOLAS </t>
  </si>
  <si>
    <t>CAMPAÑAS DE MOTIVACION</t>
  </si>
  <si>
    <t xml:space="preserve">TOTAL  RESPPUESTAS </t>
  </si>
  <si>
    <t xml:space="preserve">SANCIONANDO </t>
  </si>
  <si>
    <t xml:space="preserve">TOTAL ESTUDIANTES </t>
  </si>
  <si>
    <t xml:space="preserve">TOTAL DE ALUMNOS </t>
  </si>
  <si>
    <t xml:space="preserve">POR QUÉ NO QUIERO </t>
  </si>
  <si>
    <t>POR QUÉ LA DESCONOSCO</t>
  </si>
  <si>
    <t xml:space="preserve">POR QUÉ MEDA LO MISMO </t>
  </si>
  <si>
    <t xml:space="preserve">ENCUESTA  NORMAS DE CONVIVENCIA DE LOS CURSOS JORNADA DE LA MAÑANA </t>
  </si>
  <si>
    <t>ENCUESTA  NORMAS  2</t>
  </si>
  <si>
    <t xml:space="preserve">ENCUESTA NORMAS DE CONVIVENCIA CURSOS JORNADA MAÑANA </t>
  </si>
  <si>
    <t>A</t>
  </si>
  <si>
    <t>B</t>
  </si>
  <si>
    <t>ENCUESTA  NORMAS  1</t>
  </si>
  <si>
    <t xml:space="preserve">ENCUESTA  NORMAS 1 </t>
  </si>
  <si>
    <t>ENCUESTA NORMAS  1         PREGUNTA ABIERTA 2</t>
  </si>
  <si>
    <t xml:space="preserve">ENCUESTA NORMAS 1       PREGUNTAS ABIERTAS </t>
  </si>
  <si>
    <t>ENCUESTA NORMAS 1     PREGUNTA CERRADA</t>
  </si>
  <si>
    <t xml:space="preserve">ENCUESTA  2       PREGUNTA ABIERTA </t>
  </si>
  <si>
    <t>ENCUESTA NORMAS   1        PREGUNTA ABIERTA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</si>
</sst>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2" borderId="5" applyNumberFormat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0" fontId="6" fillId="2" borderId="1" xfId="2" applyBorder="1" applyAlignment="1">
      <alignment horizontal="center" vertical="center"/>
    </xf>
    <xf numFmtId="0" fontId="6" fillId="2" borderId="1" xfId="2" applyBorder="1" applyAlignment="1">
      <alignment horizontal="center" vertical="center" wrapText="1"/>
    </xf>
  </cellXfs>
  <cellStyles count="3">
    <cellStyle name="Cálculo" xfId="2" builtinId="2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ENCUESTA NORMAS PREGUNTAS 1</a:t>
            </a:r>
            <a:r>
              <a:rPr lang="es-CO" baseline="0"/>
              <a:t> Y 5</a:t>
            </a:r>
            <a:r>
              <a:rPr lang="es-CO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Hoja1!$B$2:$F$3</c:f>
              <c:multiLvlStrCache>
                <c:ptCount val="5"/>
                <c:lvl>
                  <c:pt idx="1">
                    <c:v>SI</c:v>
                  </c:pt>
                  <c:pt idx="2">
                    <c:v>NO</c:v>
                  </c:pt>
                  <c:pt idx="3">
                    <c:v>ALGUNAS </c:v>
                  </c:pt>
                  <c:pt idx="4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Hoja1!$B$4:$F$4</c:f>
              <c:numCache>
                <c:formatCode>General</c:formatCode>
                <c:ptCount val="5"/>
                <c:pt idx="1">
                  <c:v>28</c:v>
                </c:pt>
                <c:pt idx="2">
                  <c:v>7</c:v>
                </c:pt>
                <c:pt idx="3">
                  <c:v>54</c:v>
                </c:pt>
                <c:pt idx="4">
                  <c:v>89</c:v>
                </c:pt>
              </c:numCache>
            </c:numRef>
          </c:val>
        </c:ser>
        <c:ser>
          <c:idx val="1"/>
          <c:order val="1"/>
          <c:tx>
            <c:strRef>
              <c:f>Hoja1!$A$5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Hoja1!$B$2:$F$3</c:f>
              <c:multiLvlStrCache>
                <c:ptCount val="5"/>
                <c:lvl>
                  <c:pt idx="1">
                    <c:v>SI</c:v>
                  </c:pt>
                  <c:pt idx="2">
                    <c:v>NO</c:v>
                  </c:pt>
                  <c:pt idx="3">
                    <c:v>ALGUNAS </c:v>
                  </c:pt>
                  <c:pt idx="4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Hoja1!$B$5:$F$5</c:f>
              <c:numCache>
                <c:formatCode>General</c:formatCode>
                <c:ptCount val="5"/>
                <c:pt idx="1">
                  <c:v>12</c:v>
                </c:pt>
                <c:pt idx="2">
                  <c:v>22</c:v>
                </c:pt>
                <c:pt idx="3">
                  <c:v>55</c:v>
                </c:pt>
                <c:pt idx="4">
                  <c:v>89</c:v>
                </c:pt>
              </c:numCache>
            </c:numRef>
          </c:val>
        </c:ser>
        <c:ser>
          <c:idx val="2"/>
          <c:order val="2"/>
          <c:tx>
            <c:strRef>
              <c:f>Hoja1!$A$6</c:f>
              <c:strCache>
                <c:ptCount val="1"/>
                <c:pt idx="0">
                  <c:v>TOTAL RESPUESTAS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Hoja1!$B$2:$F$3</c:f>
              <c:multiLvlStrCache>
                <c:ptCount val="5"/>
                <c:lvl>
                  <c:pt idx="1">
                    <c:v>SI</c:v>
                  </c:pt>
                  <c:pt idx="2">
                    <c:v>NO</c:v>
                  </c:pt>
                  <c:pt idx="3">
                    <c:v>ALGUNAS </c:v>
                  </c:pt>
                  <c:pt idx="4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Hoja1!$B$6:$F$6</c:f>
              <c:numCache>
                <c:formatCode>General</c:formatCode>
                <c:ptCount val="5"/>
                <c:pt idx="1">
                  <c:v>40</c:v>
                </c:pt>
                <c:pt idx="2">
                  <c:v>29</c:v>
                </c:pt>
                <c:pt idx="3">
                  <c:v>109</c:v>
                </c:pt>
                <c:pt idx="4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236832"/>
        <c:axId val="309239552"/>
      </c:barChart>
      <c:catAx>
        <c:axId val="3092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239552"/>
        <c:crosses val="autoZero"/>
        <c:auto val="1"/>
        <c:lblAlgn val="ctr"/>
        <c:lblOffset val="100"/>
        <c:noMultiLvlLbl val="0"/>
      </c:catAx>
      <c:valAx>
        <c:axId val="309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23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900"/>
              <a:t>ENCUESTA</a:t>
            </a:r>
            <a:r>
              <a:rPr lang="es-CO" sz="900" baseline="0"/>
              <a:t> NORMAS DE CONVIVENCIA CURSOS JORNADA MAÑANA   PREGUNTA     3 </a:t>
            </a:r>
            <a:endParaRPr lang="es-CO" sz="9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Hoja8!$A$4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Hoja8!$B$2:$E$3</c:f>
              <c:multiLvlStrCache>
                <c:ptCount val="4"/>
                <c:lvl>
                  <c:pt idx="1">
                    <c:v>SI</c:v>
                  </c:pt>
                  <c:pt idx="2">
                    <c:v>NO</c:v>
                  </c:pt>
                  <c:pt idx="3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Hoja8!$B$4:$E$4</c:f>
              <c:numCache>
                <c:formatCode>General</c:formatCode>
                <c:ptCount val="4"/>
                <c:pt idx="1">
                  <c:v>6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Hoja8!$A$5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Hoja8!$B$2:$E$3</c:f>
              <c:multiLvlStrCache>
                <c:ptCount val="4"/>
                <c:lvl>
                  <c:pt idx="1">
                    <c:v>SI</c:v>
                  </c:pt>
                  <c:pt idx="2">
                    <c:v>NO</c:v>
                  </c:pt>
                  <c:pt idx="3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Hoja8!$B$5:$E$5</c:f>
              <c:numCache>
                <c:formatCode>General</c:formatCode>
                <c:ptCount val="4"/>
                <c:pt idx="1">
                  <c:v>5</c:v>
                </c:pt>
                <c:pt idx="2">
                  <c:v>4</c:v>
                </c:pt>
                <c:pt idx="3">
                  <c:v>9</c:v>
                </c:pt>
              </c:numCache>
            </c:numRef>
          </c:val>
        </c:ser>
        <c:ser>
          <c:idx val="2"/>
          <c:order val="2"/>
          <c:tx>
            <c:strRef>
              <c:f>Hoja8!$A$6</c:f>
              <c:strCache>
                <c:ptCount val="1"/>
                <c:pt idx="0">
                  <c:v>TOTAL RESPUESTAS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Hoja8!$B$2:$E$3</c:f>
              <c:multiLvlStrCache>
                <c:ptCount val="4"/>
                <c:lvl>
                  <c:pt idx="1">
                    <c:v>SI</c:v>
                  </c:pt>
                  <c:pt idx="2">
                    <c:v>NO</c:v>
                  </c:pt>
                  <c:pt idx="3">
                    <c:v>TOTAL ALUMNOS</c:v>
                  </c:pt>
                </c:lvl>
                <c:lvl>
                  <c:pt idx="1">
                    <c:v>RESPUESTAS </c:v>
                  </c:pt>
                </c:lvl>
              </c:multiLvlStrCache>
            </c:multiLvlStrRef>
          </c:cat>
          <c:val>
            <c:numRef>
              <c:f>Hoja8!$B$6:$E$6</c:f>
              <c:numCache>
                <c:formatCode>General</c:formatCode>
                <c:ptCount val="4"/>
                <c:pt idx="1">
                  <c:v>11</c:v>
                </c:pt>
                <c:pt idx="2">
                  <c:v>7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238976"/>
        <c:axId val="576240064"/>
      </c:barChart>
      <c:catAx>
        <c:axId val="57623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6240064"/>
        <c:crosses val="autoZero"/>
        <c:auto val="1"/>
        <c:lblAlgn val="ctr"/>
        <c:lblOffset val="100"/>
        <c:noMultiLvlLbl val="0"/>
      </c:catAx>
      <c:valAx>
        <c:axId val="57624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623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PREGUNTAS</a:t>
            </a:r>
            <a:r>
              <a:rPr lang="es-CO" baseline="0"/>
              <a:t> ABIERTAS 2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Hoja2!$B$3:$M$3</c:f>
              <c:strCache>
                <c:ptCount val="12"/>
                <c:pt idx="0">
                  <c:v>USAR CASCO </c:v>
                </c:pt>
                <c:pt idx="1">
                  <c:v>CORRER A LA SALIDA</c:v>
                </c:pt>
                <c:pt idx="2">
                  <c:v>JUGAR  CON BOTELLA </c:v>
                </c:pt>
                <c:pt idx="3">
                  <c:v>HABLAR EN CLASE </c:v>
                </c:pt>
                <c:pt idx="4">
                  <c:v>LLEGAR TARDE </c:v>
                </c:pt>
                <c:pt idx="5">
                  <c:v>NINGUNA</c:v>
                </c:pt>
                <c:pt idx="6">
                  <c:v>TIRAR PAPELES AL PISO </c:v>
                </c:pt>
                <c:pt idx="7">
                  <c:v>NO SABEN </c:v>
                </c:pt>
                <c:pt idx="8">
                  <c:v>PEREZA </c:v>
                </c:pt>
                <c:pt idx="9">
                  <c:v>IRSE A BACHILLERATO </c:v>
                </c:pt>
                <c:pt idx="10">
                  <c:v>IRESPONSABLE</c:v>
                </c:pt>
                <c:pt idx="11">
                  <c:v>TOTAL DE ALUNNOS </c:v>
                </c:pt>
              </c:strCache>
            </c:strRef>
          </c:cat>
          <c:val>
            <c:numRef>
              <c:f>Hoja2!$B$4:$M$4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12</c:v>
                </c:pt>
                <c:pt idx="3">
                  <c:v>10</c:v>
                </c:pt>
                <c:pt idx="4">
                  <c:v>3</c:v>
                </c:pt>
                <c:pt idx="5">
                  <c:v>29</c:v>
                </c:pt>
                <c:pt idx="6">
                  <c:v>10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tx>
            <c:strRef>
              <c:f>Hoja2!$A$5</c:f>
              <c:strCache>
                <c:ptCount val="1"/>
                <c:pt idx="0">
                  <c:v>TOTAL DE RESPUESTAS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Hoja2!$B$3:$M$3</c:f>
              <c:strCache>
                <c:ptCount val="12"/>
                <c:pt idx="0">
                  <c:v>USAR CASCO </c:v>
                </c:pt>
                <c:pt idx="1">
                  <c:v>CORRER A LA SALIDA</c:v>
                </c:pt>
                <c:pt idx="2">
                  <c:v>JUGAR  CON BOTELLA </c:v>
                </c:pt>
                <c:pt idx="3">
                  <c:v>HABLAR EN CLASE </c:v>
                </c:pt>
                <c:pt idx="4">
                  <c:v>LLEGAR TARDE </c:v>
                </c:pt>
                <c:pt idx="5">
                  <c:v>NINGUNA</c:v>
                </c:pt>
                <c:pt idx="6">
                  <c:v>TIRAR PAPELES AL PISO </c:v>
                </c:pt>
                <c:pt idx="7">
                  <c:v>NO SABEN </c:v>
                </c:pt>
                <c:pt idx="8">
                  <c:v>PEREZA </c:v>
                </c:pt>
                <c:pt idx="9">
                  <c:v>IRSE A BACHILLERATO </c:v>
                </c:pt>
                <c:pt idx="10">
                  <c:v>IRESPONSABLE</c:v>
                </c:pt>
                <c:pt idx="11">
                  <c:v>TOTAL DE ALUNNOS </c:v>
                </c:pt>
              </c:strCache>
            </c:strRef>
          </c:cat>
          <c:val>
            <c:numRef>
              <c:f>Hoja2!$B$5:$M$5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12</c:v>
                </c:pt>
                <c:pt idx="3">
                  <c:v>10</c:v>
                </c:pt>
                <c:pt idx="4">
                  <c:v>3</c:v>
                </c:pt>
                <c:pt idx="5">
                  <c:v>29</c:v>
                </c:pt>
                <c:pt idx="6">
                  <c:v>10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829856"/>
        <c:axId val="575879360"/>
      </c:barChart>
      <c:catAx>
        <c:axId val="2588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5879360"/>
        <c:crosses val="autoZero"/>
        <c:auto val="1"/>
        <c:lblAlgn val="ctr"/>
        <c:lblOffset val="100"/>
        <c:noMultiLvlLbl val="0"/>
      </c:catAx>
      <c:valAx>
        <c:axId val="5758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8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ENCUESTA NORMAS   1    PREGUNTA</a:t>
            </a:r>
            <a:r>
              <a:rPr lang="es-CO" baseline="0"/>
              <a:t> ABIERTA 6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Hoja10!$A$3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Hoja10!$B$2:$M$2</c:f>
              <c:strCache>
                <c:ptCount val="12"/>
                <c:pt idx="0">
                  <c:v>USAR CASCO </c:v>
                </c:pt>
                <c:pt idx="1">
                  <c:v>CORRER A LA SALIDA</c:v>
                </c:pt>
                <c:pt idx="2">
                  <c:v>JUGAR  CON BOTELLA </c:v>
                </c:pt>
                <c:pt idx="3">
                  <c:v>HABLAR EN CLASE </c:v>
                </c:pt>
                <c:pt idx="4">
                  <c:v>LLEGAR TARDE </c:v>
                </c:pt>
                <c:pt idx="5">
                  <c:v>NINGUNA</c:v>
                </c:pt>
                <c:pt idx="6">
                  <c:v>TIRAR PAPELES AL PISO </c:v>
                </c:pt>
                <c:pt idx="7">
                  <c:v>NO SABEN </c:v>
                </c:pt>
                <c:pt idx="8">
                  <c:v>PEREZA </c:v>
                </c:pt>
                <c:pt idx="9">
                  <c:v>IRSE A BACHILLERATO </c:v>
                </c:pt>
                <c:pt idx="10">
                  <c:v>IRESPONSABLE</c:v>
                </c:pt>
                <c:pt idx="11">
                  <c:v>TOTAL DE ALUNNOS </c:v>
                </c:pt>
              </c:strCache>
            </c:strRef>
          </c:cat>
          <c:val>
            <c:numRef>
              <c:f>Hoja10!$B$3:$M$3</c:f>
              <c:numCache>
                <c:formatCode>General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19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tx>
            <c:strRef>
              <c:f>Hoja10!$A$4</c:f>
              <c:strCache>
                <c:ptCount val="1"/>
                <c:pt idx="0">
                  <c:v>TOTAL DE RESPUESTAS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Hoja10!$B$2:$M$2</c:f>
              <c:strCache>
                <c:ptCount val="12"/>
                <c:pt idx="0">
                  <c:v>USAR CASCO </c:v>
                </c:pt>
                <c:pt idx="1">
                  <c:v>CORRER A LA SALIDA</c:v>
                </c:pt>
                <c:pt idx="2">
                  <c:v>JUGAR  CON BOTELLA </c:v>
                </c:pt>
                <c:pt idx="3">
                  <c:v>HABLAR EN CLASE </c:v>
                </c:pt>
                <c:pt idx="4">
                  <c:v>LLEGAR TARDE </c:v>
                </c:pt>
                <c:pt idx="5">
                  <c:v>NINGUNA</c:v>
                </c:pt>
                <c:pt idx="6">
                  <c:v>TIRAR PAPELES AL PISO </c:v>
                </c:pt>
                <c:pt idx="7">
                  <c:v>NO SABEN </c:v>
                </c:pt>
                <c:pt idx="8">
                  <c:v>PEREZA </c:v>
                </c:pt>
                <c:pt idx="9">
                  <c:v>IRSE A BACHILLERATO </c:v>
                </c:pt>
                <c:pt idx="10">
                  <c:v>IRESPONSABLE</c:v>
                </c:pt>
                <c:pt idx="11">
                  <c:v>TOTAL DE ALUNNOS </c:v>
                </c:pt>
              </c:strCache>
            </c:strRef>
          </c:cat>
          <c:val>
            <c:numRef>
              <c:f>Hoja10!$B$4:$M$4</c:f>
              <c:numCache>
                <c:formatCode>General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19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225408"/>
        <c:axId val="309224320"/>
      </c:barChart>
      <c:catAx>
        <c:axId val="30922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224320"/>
        <c:crosses val="autoZero"/>
        <c:auto val="1"/>
        <c:lblAlgn val="ctr"/>
        <c:lblOffset val="100"/>
        <c:noMultiLvlLbl val="0"/>
      </c:catAx>
      <c:valAx>
        <c:axId val="30922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22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</a:t>
            </a:r>
            <a:r>
              <a:rPr lang="es-CO" baseline="0"/>
              <a:t> ABIERTA 4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Hoja3!$A$3:$L$3</c:f>
              <c:strCache>
                <c:ptCount val="12"/>
                <c:pt idx="0">
                  <c:v>PREGUNTA </c:v>
                </c:pt>
                <c:pt idx="1">
                  <c:v>NO SABE</c:v>
                </c:pt>
                <c:pt idx="2">
                  <c:v>NO LAS CONOCEN</c:v>
                </c:pt>
                <c:pt idx="3">
                  <c:v>DESOBEDIENCIA</c:v>
                </c:pt>
                <c:pt idx="4">
                  <c:v>FALTA DE EDUCACION </c:v>
                </c:pt>
                <c:pt idx="5">
                  <c:v>NO LAS RESPETAN</c:v>
                </c:pt>
                <c:pt idx="6">
                  <c:v>SE CONFUNDEN</c:v>
                </c:pt>
                <c:pt idx="7">
                  <c:v>PEREZA</c:v>
                </c:pt>
                <c:pt idx="8">
                  <c:v>NO QUIEREN </c:v>
                </c:pt>
                <c:pt idx="9">
                  <c:v>SON ABURRIDAS</c:v>
                </c:pt>
                <c:pt idx="10">
                  <c:v>LES GUSTA INCUMPLIRLAS</c:v>
                </c:pt>
                <c:pt idx="11">
                  <c:v>TOTAL DE ALUMNOS </c:v>
                </c:pt>
              </c:strCache>
            </c:strRef>
          </c:cat>
          <c:val>
            <c:numRef>
              <c:f>Hoja3!$A$4:$L$4</c:f>
              <c:numCache>
                <c:formatCode>General</c:formatCode>
                <c:ptCount val="12"/>
                <c:pt idx="0">
                  <c:v>4</c:v>
                </c:pt>
                <c:pt idx="1">
                  <c:v>21</c:v>
                </c:pt>
                <c:pt idx="2">
                  <c:v>11</c:v>
                </c:pt>
                <c:pt idx="3">
                  <c:v>21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12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Hoja3!$A$3:$L$3</c:f>
              <c:strCache>
                <c:ptCount val="12"/>
                <c:pt idx="0">
                  <c:v>PREGUNTA </c:v>
                </c:pt>
                <c:pt idx="1">
                  <c:v>NO SABE</c:v>
                </c:pt>
                <c:pt idx="2">
                  <c:v>NO LAS CONOCEN</c:v>
                </c:pt>
                <c:pt idx="3">
                  <c:v>DESOBEDIENCIA</c:v>
                </c:pt>
                <c:pt idx="4">
                  <c:v>FALTA DE EDUCACION </c:v>
                </c:pt>
                <c:pt idx="5">
                  <c:v>NO LAS RESPETAN</c:v>
                </c:pt>
                <c:pt idx="6">
                  <c:v>SE CONFUNDEN</c:v>
                </c:pt>
                <c:pt idx="7">
                  <c:v>PEREZA</c:v>
                </c:pt>
                <c:pt idx="8">
                  <c:v>NO QUIEREN </c:v>
                </c:pt>
                <c:pt idx="9">
                  <c:v>SON ABURRIDAS</c:v>
                </c:pt>
                <c:pt idx="10">
                  <c:v>LES GUSTA INCUMPLIRLAS</c:v>
                </c:pt>
                <c:pt idx="11">
                  <c:v>TOTAL DE ALUMNOS </c:v>
                </c:pt>
              </c:strCache>
            </c:strRef>
          </c:cat>
          <c:val>
            <c:numRef>
              <c:f>Hoja3!$A$5:$L$5</c:f>
              <c:numCache>
                <c:formatCode>General</c:formatCode>
                <c:ptCount val="12"/>
                <c:pt idx="0">
                  <c:v>0</c:v>
                </c:pt>
                <c:pt idx="1">
                  <c:v>21</c:v>
                </c:pt>
                <c:pt idx="2">
                  <c:v>11</c:v>
                </c:pt>
                <c:pt idx="3">
                  <c:v>21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12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89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Hoja3!$A$3:$L$3</c:f>
              <c:strCache>
                <c:ptCount val="12"/>
                <c:pt idx="0">
                  <c:v>PREGUNTA </c:v>
                </c:pt>
                <c:pt idx="1">
                  <c:v>NO SABE</c:v>
                </c:pt>
                <c:pt idx="2">
                  <c:v>NO LAS CONOCEN</c:v>
                </c:pt>
                <c:pt idx="3">
                  <c:v>DESOBEDIENCIA</c:v>
                </c:pt>
                <c:pt idx="4">
                  <c:v>FALTA DE EDUCACION </c:v>
                </c:pt>
                <c:pt idx="5">
                  <c:v>NO LAS RESPETAN</c:v>
                </c:pt>
                <c:pt idx="6">
                  <c:v>SE CONFUNDEN</c:v>
                </c:pt>
                <c:pt idx="7">
                  <c:v>PEREZA</c:v>
                </c:pt>
                <c:pt idx="8">
                  <c:v>NO QUIEREN </c:v>
                </c:pt>
                <c:pt idx="9">
                  <c:v>SON ABURRIDAS</c:v>
                </c:pt>
                <c:pt idx="10">
                  <c:v>LES GUSTA INCUMPLIRLAS</c:v>
                </c:pt>
                <c:pt idx="11">
                  <c:v>TOTAL DE ALUMNOS </c:v>
                </c:pt>
              </c:strCache>
            </c:strRef>
          </c:cat>
          <c:val>
            <c:numRef>
              <c:f>Hoja3!$A$6:$L$6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4460608"/>
        <c:axId val="684463872"/>
      </c:barChart>
      <c:catAx>
        <c:axId val="68446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4463872"/>
        <c:crosses val="autoZero"/>
        <c:auto val="1"/>
        <c:lblAlgn val="ctr"/>
        <c:lblOffset val="100"/>
        <c:noMultiLvlLbl val="0"/>
      </c:catAx>
      <c:valAx>
        <c:axId val="68446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446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ENCUESTA NORMAS  3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'Hoja1 (2)'!$B$3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(2)'!$A$4:$A$10</c:f>
              <c:strCache>
                <c:ptCount val="7"/>
                <c:pt idx="0">
                  <c:v>3</c:v>
                </c:pt>
                <c:pt idx="1">
                  <c:v>BIBLIA </c:v>
                </c:pt>
                <c:pt idx="2">
                  <c:v>CONSTITUCION POLITICA </c:v>
                </c:pt>
                <c:pt idx="3">
                  <c:v>URBANIDAD DE CARREÑO</c:v>
                </c:pt>
                <c:pt idx="4">
                  <c:v>TRANSITO </c:v>
                </c:pt>
                <c:pt idx="5">
                  <c:v>MANUAL DE CONVIVENCIA </c:v>
                </c:pt>
                <c:pt idx="6">
                  <c:v>TOTAL DE RESPUESTAS </c:v>
                </c:pt>
              </c:strCache>
            </c:strRef>
          </c:cat>
          <c:val>
            <c:numRef>
              <c:f>'Hoja1 (2)'!$B$4:$B$10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tx>
            <c:strRef>
              <c:f>'Hoja1 (2)'!$C$3</c:f>
              <c:strCache>
                <c:ptCount val="1"/>
                <c:pt idx="0">
                  <c:v>SI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(2)'!$A$4:$A$10</c:f>
              <c:strCache>
                <c:ptCount val="7"/>
                <c:pt idx="0">
                  <c:v>3</c:v>
                </c:pt>
                <c:pt idx="1">
                  <c:v>BIBLIA </c:v>
                </c:pt>
                <c:pt idx="2">
                  <c:v>CONSTITUCION POLITICA </c:v>
                </c:pt>
                <c:pt idx="3">
                  <c:v>URBANIDAD DE CARREÑO</c:v>
                </c:pt>
                <c:pt idx="4">
                  <c:v>TRANSITO </c:v>
                </c:pt>
                <c:pt idx="5">
                  <c:v>MANUAL DE CONVIVENCIA </c:v>
                </c:pt>
                <c:pt idx="6">
                  <c:v>TOTAL DE RESPUESTAS </c:v>
                </c:pt>
              </c:strCache>
            </c:strRef>
          </c:cat>
          <c:val>
            <c:numRef>
              <c:f>'Hoja1 (2)'!$C$4:$C$10</c:f>
              <c:numCache>
                <c:formatCode>General</c:formatCode>
                <c:ptCount val="7"/>
                <c:pt idx="1">
                  <c:v>56</c:v>
                </c:pt>
                <c:pt idx="2">
                  <c:v>21</c:v>
                </c:pt>
                <c:pt idx="3">
                  <c:v>22</c:v>
                </c:pt>
                <c:pt idx="4">
                  <c:v>42</c:v>
                </c:pt>
                <c:pt idx="5">
                  <c:v>51</c:v>
                </c:pt>
                <c:pt idx="6">
                  <c:v>192</c:v>
                </c:pt>
              </c:numCache>
            </c:numRef>
          </c:val>
        </c:ser>
        <c:ser>
          <c:idx val="2"/>
          <c:order val="2"/>
          <c:tx>
            <c:strRef>
              <c:f>'Hoja1 (2)'!$D$3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'Hoja1 (2)'!$A$4:$A$10</c:f>
              <c:strCache>
                <c:ptCount val="7"/>
                <c:pt idx="0">
                  <c:v>3</c:v>
                </c:pt>
                <c:pt idx="1">
                  <c:v>BIBLIA </c:v>
                </c:pt>
                <c:pt idx="2">
                  <c:v>CONSTITUCION POLITICA </c:v>
                </c:pt>
                <c:pt idx="3">
                  <c:v>URBANIDAD DE CARREÑO</c:v>
                </c:pt>
                <c:pt idx="4">
                  <c:v>TRANSITO </c:v>
                </c:pt>
                <c:pt idx="5">
                  <c:v>MANUAL DE CONVIVENCIA </c:v>
                </c:pt>
                <c:pt idx="6">
                  <c:v>TOTAL DE RESPUESTAS </c:v>
                </c:pt>
              </c:strCache>
            </c:strRef>
          </c:cat>
          <c:val>
            <c:numRef>
              <c:f>'Hoja1 (2)'!$D$4:$D$10</c:f>
              <c:numCache>
                <c:formatCode>General</c:formatCode>
                <c:ptCount val="7"/>
                <c:pt idx="1">
                  <c:v>9</c:v>
                </c:pt>
                <c:pt idx="2">
                  <c:v>32</c:v>
                </c:pt>
                <c:pt idx="3">
                  <c:v>52</c:v>
                </c:pt>
                <c:pt idx="4">
                  <c:v>26</c:v>
                </c:pt>
                <c:pt idx="5">
                  <c:v>10</c:v>
                </c:pt>
                <c:pt idx="6">
                  <c:v>129</c:v>
                </c:pt>
              </c:numCache>
            </c:numRef>
          </c:val>
        </c:ser>
        <c:ser>
          <c:idx val="3"/>
          <c:order val="3"/>
          <c:tx>
            <c:strRef>
              <c:f>'Hoja1 (2)'!$E$3</c:f>
              <c:strCache>
                <c:ptCount val="1"/>
                <c:pt idx="0">
                  <c:v>ALGUNAS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'Hoja1 (2)'!$A$4:$A$10</c:f>
              <c:strCache>
                <c:ptCount val="7"/>
                <c:pt idx="0">
                  <c:v>3</c:v>
                </c:pt>
                <c:pt idx="1">
                  <c:v>BIBLIA </c:v>
                </c:pt>
                <c:pt idx="2">
                  <c:v>CONSTITUCION POLITICA </c:v>
                </c:pt>
                <c:pt idx="3">
                  <c:v>URBANIDAD DE CARREÑO</c:v>
                </c:pt>
                <c:pt idx="4">
                  <c:v>TRANSITO </c:v>
                </c:pt>
                <c:pt idx="5">
                  <c:v>MANUAL DE CONVIVENCIA </c:v>
                </c:pt>
                <c:pt idx="6">
                  <c:v>TOTAL DE RESPUESTAS </c:v>
                </c:pt>
              </c:strCache>
            </c:strRef>
          </c:cat>
          <c:val>
            <c:numRef>
              <c:f>'Hoja1 (2)'!$E$4:$E$10</c:f>
              <c:numCache>
                <c:formatCode>General</c:formatCode>
                <c:ptCount val="7"/>
                <c:pt idx="1">
                  <c:v>24</c:v>
                </c:pt>
                <c:pt idx="2">
                  <c:v>36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124</c:v>
                </c:pt>
              </c:numCache>
            </c:numRef>
          </c:val>
        </c:ser>
        <c:ser>
          <c:idx val="4"/>
          <c:order val="4"/>
          <c:tx>
            <c:strRef>
              <c:f>'Hoja1 (2)'!$F$3</c:f>
              <c:strCache>
                <c:ptCount val="1"/>
                <c:pt idx="0">
                  <c:v>TOTAL ALUMNOS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'Hoja1 (2)'!$A$4:$A$10</c:f>
              <c:strCache>
                <c:ptCount val="7"/>
                <c:pt idx="0">
                  <c:v>3</c:v>
                </c:pt>
                <c:pt idx="1">
                  <c:v>BIBLIA </c:v>
                </c:pt>
                <c:pt idx="2">
                  <c:v>CONSTITUCION POLITICA </c:v>
                </c:pt>
                <c:pt idx="3">
                  <c:v>URBANIDAD DE CARREÑO</c:v>
                </c:pt>
                <c:pt idx="4">
                  <c:v>TRANSITO </c:v>
                </c:pt>
                <c:pt idx="5">
                  <c:v>MANUAL DE CONVIVENCIA </c:v>
                </c:pt>
                <c:pt idx="6">
                  <c:v>TOTAL DE RESPUESTAS </c:v>
                </c:pt>
              </c:strCache>
            </c:strRef>
          </c:cat>
          <c:val>
            <c:numRef>
              <c:f>'Hoja1 (2)'!$F$4:$F$10</c:f>
              <c:numCache>
                <c:formatCode>General</c:formatCode>
                <c:ptCount val="7"/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239520"/>
        <c:axId val="576242784"/>
      </c:barChart>
      <c:catAx>
        <c:axId val="57623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6242784"/>
        <c:crosses val="autoZero"/>
        <c:auto val="1"/>
        <c:lblAlgn val="ctr"/>
        <c:lblOffset val="100"/>
        <c:noMultiLvlLbl val="0"/>
      </c:catAx>
      <c:valAx>
        <c:axId val="5762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623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ENCUESTA</a:t>
            </a:r>
            <a:r>
              <a:rPr lang="es-CO" baseline="0"/>
              <a:t> NORMAS  1   PREGUNTA   7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Hoja4!$A$1:$L$2</c:f>
              <c:multiLvlStrCache>
                <c:ptCount val="12"/>
                <c:lvl>
                  <c:pt idx="0">
                    <c:v>PREGUNTA </c:v>
                  </c:pt>
                  <c:pt idx="1">
                    <c:v>NO SABEN </c:v>
                  </c:pt>
                  <c:pt idx="2">
                    <c:v>MANUAL DE CONVIVENCIA </c:v>
                  </c:pt>
                  <c:pt idx="3">
                    <c:v>APRENDERLAS </c:v>
                  </c:pt>
                  <c:pt idx="4">
                    <c:v>HABLANDO DE ELLAS </c:v>
                  </c:pt>
                  <c:pt idx="5">
                    <c:v>ALGUIEN VIGILE</c:v>
                  </c:pt>
                  <c:pt idx="6">
                    <c:v>SANCIONANDO </c:v>
                  </c:pt>
                  <c:pt idx="7">
                    <c:v>SEÑALIZACION </c:v>
                  </c:pt>
                  <c:pt idx="8">
                    <c:v>CON EJEMPLOS</c:v>
                  </c:pt>
                  <c:pt idx="9">
                    <c:v>PRACTICANDOLAS </c:v>
                  </c:pt>
                  <c:pt idx="10">
                    <c:v>CAMPAÑAS DE MOTIVACION</c:v>
                  </c:pt>
                  <c:pt idx="11">
                    <c:v>TOTAL ESTUDIANTES </c:v>
                  </c:pt>
                </c:lvl>
                <c:lvl>
                  <c:pt idx="0">
                    <c:v>ENCUESTA  NORMAS  1</c:v>
                  </c:pt>
                </c:lvl>
              </c:multiLvlStrCache>
            </c:multiLvlStrRef>
          </c:cat>
          <c:val>
            <c:numRef>
              <c:f>Hoja4!$A$3:$L$3</c:f>
              <c:numCache>
                <c:formatCode>General</c:formatCode>
                <c:ptCount val="12"/>
                <c:pt idx="0">
                  <c:v>7</c:v>
                </c:pt>
                <c:pt idx="1">
                  <c:v>24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Hoja4!$A$1:$L$2</c:f>
              <c:multiLvlStrCache>
                <c:ptCount val="12"/>
                <c:lvl>
                  <c:pt idx="0">
                    <c:v>PREGUNTA </c:v>
                  </c:pt>
                  <c:pt idx="1">
                    <c:v>NO SABEN </c:v>
                  </c:pt>
                  <c:pt idx="2">
                    <c:v>MANUAL DE CONVIVENCIA </c:v>
                  </c:pt>
                  <c:pt idx="3">
                    <c:v>APRENDERLAS </c:v>
                  </c:pt>
                  <c:pt idx="4">
                    <c:v>HABLANDO DE ELLAS </c:v>
                  </c:pt>
                  <c:pt idx="5">
                    <c:v>ALGUIEN VIGILE</c:v>
                  </c:pt>
                  <c:pt idx="6">
                    <c:v>SANCIONANDO </c:v>
                  </c:pt>
                  <c:pt idx="7">
                    <c:v>SEÑALIZACION </c:v>
                  </c:pt>
                  <c:pt idx="8">
                    <c:v>CON EJEMPLOS</c:v>
                  </c:pt>
                  <c:pt idx="9">
                    <c:v>PRACTICANDOLAS </c:v>
                  </c:pt>
                  <c:pt idx="10">
                    <c:v>CAMPAÑAS DE MOTIVACION</c:v>
                  </c:pt>
                  <c:pt idx="11">
                    <c:v>TOTAL ESTUDIANTES </c:v>
                  </c:pt>
                </c:lvl>
                <c:lvl>
                  <c:pt idx="0">
                    <c:v>ENCUESTA  NORMAS  1</c:v>
                  </c:pt>
                </c:lvl>
              </c:multiLvlStrCache>
            </c:multiLvlStrRef>
          </c:cat>
          <c:val>
            <c:numRef>
              <c:f>Hoja4!$A$4:$L$4</c:f>
              <c:numCache>
                <c:formatCode>General</c:formatCode>
                <c:ptCount val="12"/>
                <c:pt idx="0">
                  <c:v>0</c:v>
                </c:pt>
                <c:pt idx="1">
                  <c:v>24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666624"/>
        <c:axId val="413590128"/>
      </c:barChart>
      <c:catAx>
        <c:axId val="4126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590128"/>
        <c:crosses val="autoZero"/>
        <c:auto val="1"/>
        <c:lblAlgn val="ctr"/>
        <c:lblOffset val="100"/>
        <c:noMultiLvlLbl val="0"/>
      </c:catAx>
      <c:valAx>
        <c:axId val="41359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66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Hoja6!$A$3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Hoja6!$B$1:$E$2</c:f>
              <c:strCache>
                <c:ptCount val="4"/>
                <c:pt idx="0">
                  <c:v>POR QUÉ NO QUIERO </c:v>
                </c:pt>
                <c:pt idx="1">
                  <c:v>POR QUÉ LA DESCONOSCO</c:v>
                </c:pt>
                <c:pt idx="2">
                  <c:v>POR QUÉ MEDA LO MISMO </c:v>
                </c:pt>
                <c:pt idx="3">
                  <c:v>TOTAL DE ALUNNOS </c:v>
                </c:pt>
              </c:strCache>
            </c:strRef>
          </c:cat>
          <c:val>
            <c:numRef>
              <c:f>Hoja6!$B$3:$E$3</c:f>
              <c:numCache>
                <c:formatCode>General</c:formatCode>
                <c:ptCount val="4"/>
                <c:pt idx="0">
                  <c:v>4</c:v>
                </c:pt>
                <c:pt idx="1">
                  <c:v>19</c:v>
                </c:pt>
                <c:pt idx="2">
                  <c:v>2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Hoja6!$A$4</c:f>
              <c:strCache>
                <c:ptCount val="1"/>
                <c:pt idx="0">
                  <c:v>TOTAL DE RESPUESTAS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Hoja6!$B$1:$E$2</c:f>
              <c:strCache>
                <c:ptCount val="4"/>
                <c:pt idx="0">
                  <c:v>POR QUÉ NO QUIERO </c:v>
                </c:pt>
                <c:pt idx="1">
                  <c:v>POR QUÉ LA DESCONOSCO</c:v>
                </c:pt>
                <c:pt idx="2">
                  <c:v>POR QUÉ MEDA LO MISMO </c:v>
                </c:pt>
                <c:pt idx="3">
                  <c:v>TOTAL DE ALUNNOS </c:v>
                </c:pt>
              </c:strCache>
            </c:strRef>
          </c:cat>
          <c:val>
            <c:numRef>
              <c:f>Hoja6!$B$4:$E$4</c:f>
              <c:numCache>
                <c:formatCode>General</c:formatCode>
                <c:ptCount val="4"/>
                <c:pt idx="0">
                  <c:v>4</c:v>
                </c:pt>
                <c:pt idx="1">
                  <c:v>19</c:v>
                </c:pt>
                <c:pt idx="2">
                  <c:v>2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242352"/>
        <c:axId val="566244528"/>
      </c:barChart>
      <c:catAx>
        <c:axId val="56624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6244528"/>
        <c:crosses val="autoZero"/>
        <c:auto val="1"/>
        <c:lblAlgn val="ctr"/>
        <c:lblOffset val="100"/>
        <c:noMultiLvlLbl val="0"/>
      </c:catAx>
      <c:valAx>
        <c:axId val="56624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624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EN</a:t>
            </a:r>
            <a:r>
              <a:rPr lang="es-CO" baseline="0"/>
              <a:t>CUESTA NORMAS    2   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Hoja5!$A$2:$A$3</c:f>
              <c:strCache>
                <c:ptCount val="2"/>
                <c:pt idx="0">
                  <c:v>PREGUNTAS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Hoja5!$A$4:$A$19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Hoja5!$B$2:$B$3</c:f>
              <c:strCache>
                <c:ptCount val="2"/>
                <c:pt idx="0">
                  <c:v>PREGUNTAS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Hoja5!$B$4:$B$19</c:f>
            </c:numRef>
          </c:val>
        </c:ser>
        <c:ser>
          <c:idx val="2"/>
          <c:order val="2"/>
          <c:tx>
            <c:strRef>
              <c:f>Hoja5!$C$2:$C$3</c:f>
              <c:strCache>
                <c:ptCount val="2"/>
                <c:pt idx="0">
                  <c:v>RESPUESTAS </c:v>
                </c:pt>
                <c:pt idx="1">
                  <c:v>SI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Hoja5!$C$4:$C$19</c:f>
              <c:numCache>
                <c:formatCode>General</c:formatCode>
                <c:ptCount val="16"/>
                <c:pt idx="0">
                  <c:v>15</c:v>
                </c:pt>
                <c:pt idx="1">
                  <c:v>5</c:v>
                </c:pt>
                <c:pt idx="3">
                  <c:v>19</c:v>
                </c:pt>
                <c:pt idx="5">
                  <c:v>1</c:v>
                </c:pt>
                <c:pt idx="10">
                  <c:v>24</c:v>
                </c:pt>
                <c:pt idx="11">
                  <c:v>23</c:v>
                </c:pt>
                <c:pt idx="12">
                  <c:v>16</c:v>
                </c:pt>
                <c:pt idx="13">
                  <c:v>3</c:v>
                </c:pt>
                <c:pt idx="15">
                  <c:v>106</c:v>
                </c:pt>
              </c:numCache>
            </c:numRef>
          </c:val>
        </c:ser>
        <c:ser>
          <c:idx val="3"/>
          <c:order val="3"/>
          <c:tx>
            <c:strRef>
              <c:f>Hoja5!$D$2:$D$3</c:f>
              <c:strCache>
                <c:ptCount val="2"/>
                <c:pt idx="0">
                  <c:v>RESPUESTAS </c:v>
                </c:pt>
                <c:pt idx="1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Hoja5!$D$4:$D$19</c:f>
              <c:numCache>
                <c:formatCode>General</c:formatCode>
                <c:ptCount val="16"/>
                <c:pt idx="0">
                  <c:v>10</c:v>
                </c:pt>
                <c:pt idx="1">
                  <c:v>16</c:v>
                </c:pt>
                <c:pt idx="2">
                  <c:v>25</c:v>
                </c:pt>
                <c:pt idx="3">
                  <c:v>3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25</c:v>
                </c:pt>
                <c:pt idx="8">
                  <c:v>14</c:v>
                </c:pt>
                <c:pt idx="9">
                  <c:v>25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16</c:v>
                </c:pt>
                <c:pt idx="14">
                  <c:v>25</c:v>
                </c:pt>
                <c:pt idx="15">
                  <c:v>234</c:v>
                </c:pt>
              </c:numCache>
            </c:numRef>
          </c:val>
        </c:ser>
        <c:ser>
          <c:idx val="4"/>
          <c:order val="4"/>
          <c:tx>
            <c:strRef>
              <c:f>Hoja5!$E$2:$E$3</c:f>
              <c:strCache>
                <c:ptCount val="2"/>
                <c:pt idx="0">
                  <c:v>RESPUESTAS </c:v>
                </c:pt>
                <c:pt idx="1">
                  <c:v>ALGUNAS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Hoja5!$E$4:$E$19</c:f>
              <c:numCache>
                <c:formatCode>General</c:formatCode>
                <c:ptCount val="16"/>
                <c:pt idx="1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8">
                  <c:v>11</c:v>
                </c:pt>
                <c:pt idx="12">
                  <c:v>3</c:v>
                </c:pt>
                <c:pt idx="13">
                  <c:v>6</c:v>
                </c:pt>
                <c:pt idx="15">
                  <c:v>29</c:v>
                </c:pt>
              </c:numCache>
            </c:numRef>
          </c:val>
        </c:ser>
        <c:ser>
          <c:idx val="5"/>
          <c:order val="5"/>
          <c:tx>
            <c:strRef>
              <c:f>Hoja5!$F$2:$F$3</c:f>
              <c:strCache>
                <c:ptCount val="2"/>
                <c:pt idx="0">
                  <c:v>RESPUESTAS </c:v>
                </c:pt>
                <c:pt idx="1">
                  <c:v>TOTAL ALUMNOS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Hoja5!$F$4:$F$19</c:f>
              <c:numCache>
                <c:formatCode>General</c:formatCode>
                <c:ptCount val="1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880448"/>
        <c:axId val="575882080"/>
      </c:barChart>
      <c:catAx>
        <c:axId val="5758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5882080"/>
        <c:crosses val="autoZero"/>
        <c:auto val="1"/>
        <c:lblAlgn val="ctr"/>
        <c:lblOffset val="100"/>
        <c:noMultiLvlLbl val="0"/>
      </c:catAx>
      <c:valAx>
        <c:axId val="5758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588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NORMAS</a:t>
            </a:r>
            <a:r>
              <a:rPr lang="es-CO" baseline="0"/>
              <a:t> DE CONVIVENCIA CURSOS JORNADA MAÑANA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Hoja7!$B$2:$B$3</c:f>
              <c:strCache>
                <c:ptCount val="2"/>
                <c:pt idx="0">
                  <c:v>PREGUNTAS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Hoja7!$A$4:$A$9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TOTAL RESPUESTAS</c:v>
                </c:pt>
              </c:strCache>
            </c:strRef>
          </c:cat>
          <c:val>
            <c:numRef>
              <c:f>Hoja7!$B$4:$B$9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Hoja7!$C$2:$C$3</c:f>
              <c:strCache>
                <c:ptCount val="2"/>
                <c:pt idx="0">
                  <c:v>RESPUESTAS </c:v>
                </c:pt>
                <c:pt idx="1">
                  <c:v>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Hoja7!$A$4:$A$9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TOTAL RESPUESTAS</c:v>
                </c:pt>
              </c:strCache>
            </c:strRef>
          </c:cat>
          <c:val>
            <c:numRef>
              <c:f>Hoja7!$C$4:$C$9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9</c:v>
                </c:pt>
                <c:pt idx="5">
                  <c:v>28</c:v>
                </c:pt>
              </c:numCache>
            </c:numRef>
          </c:val>
        </c:ser>
        <c:ser>
          <c:idx val="2"/>
          <c:order val="2"/>
          <c:tx>
            <c:strRef>
              <c:f>Hoja7!$D$2:$D$3</c:f>
              <c:strCache>
                <c:ptCount val="2"/>
                <c:pt idx="0">
                  <c:v>RESPUESTAS </c:v>
                </c:pt>
                <c:pt idx="1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Hoja7!$A$4:$A$9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TOTAL RESPUESTAS</c:v>
                </c:pt>
              </c:strCache>
            </c:strRef>
          </c:cat>
          <c:val>
            <c:numRef>
              <c:f>Hoja7!$D$4:$D$9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5">
                  <c:v>17</c:v>
                </c:pt>
              </c:numCache>
            </c:numRef>
          </c:val>
        </c:ser>
        <c:ser>
          <c:idx val="3"/>
          <c:order val="3"/>
          <c:tx>
            <c:strRef>
              <c:f>Hoja7!$E$2:$E$3</c:f>
              <c:strCache>
                <c:ptCount val="2"/>
                <c:pt idx="0">
                  <c:v>RESPUESTAS </c:v>
                </c:pt>
                <c:pt idx="1">
                  <c:v>TOTAL ALUMNOS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Hoja7!$A$4:$A$9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TOTAL RESPUESTAS</c:v>
                </c:pt>
              </c:strCache>
            </c:strRef>
          </c:cat>
          <c:val>
            <c:numRef>
              <c:f>Hoja7!$E$4:$E$9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878816"/>
        <c:axId val="575877728"/>
      </c:barChart>
      <c:catAx>
        <c:axId val="5758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5877728"/>
        <c:crosses val="autoZero"/>
        <c:auto val="1"/>
        <c:lblAlgn val="ctr"/>
        <c:lblOffset val="100"/>
        <c:noMultiLvlLbl val="0"/>
      </c:catAx>
      <c:valAx>
        <c:axId val="5758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587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147637</xdr:rowOff>
    </xdr:from>
    <xdr:to>
      <xdr:col>7</xdr:col>
      <xdr:colOff>0</xdr:colOff>
      <xdr:row>19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8</xdr:row>
      <xdr:rowOff>14287</xdr:rowOff>
    </xdr:from>
    <xdr:to>
      <xdr:col>5</xdr:col>
      <xdr:colOff>723900</xdr:colOff>
      <xdr:row>20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461962</xdr:colOff>
      <xdr:row>6</xdr:row>
      <xdr:rowOff>52387</xdr:rowOff>
    </xdr:from>
    <xdr:to>
      <xdr:col>12</xdr:col>
      <xdr:colOff>533400</xdr:colOff>
      <xdr:row>20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14286</xdr:rowOff>
    </xdr:from>
    <xdr:to>
      <xdr:col>11</xdr:col>
      <xdr:colOff>476250</xdr:colOff>
      <xdr:row>25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261936</xdr:colOff>
      <xdr:row>7</xdr:row>
      <xdr:rowOff>176211</xdr:rowOff>
    </xdr:from>
    <xdr:to>
      <xdr:col>8</xdr:col>
      <xdr:colOff>828674</xdr:colOff>
      <xdr:row>28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11</xdr:row>
      <xdr:rowOff>176212</xdr:rowOff>
    </xdr:from>
    <xdr:to>
      <xdr:col>7</xdr:col>
      <xdr:colOff>9525</xdr:colOff>
      <xdr:row>27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5</xdr:row>
      <xdr:rowOff>4762</xdr:rowOff>
    </xdr:from>
    <xdr:to>
      <xdr:col>11</xdr:col>
      <xdr:colOff>228600</xdr:colOff>
      <xdr:row>21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6</xdr:row>
      <xdr:rowOff>114301</xdr:rowOff>
    </xdr:from>
    <xdr:to>
      <xdr:col>4</xdr:col>
      <xdr:colOff>1047751</xdr:colOff>
      <xdr:row>19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471486</xdr:colOff>
      <xdr:row>36</xdr:row>
      <xdr:rowOff>33336</xdr:rowOff>
    </xdr:from>
    <xdr:to>
      <xdr:col>9</xdr:col>
      <xdr:colOff>9525</xdr:colOff>
      <xdr:row>52</xdr:row>
      <xdr:rowOff>161925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</xdr:row>
      <xdr:rowOff>42862</xdr:rowOff>
    </xdr:from>
    <xdr:to>
      <xdr:col>6</xdr:col>
      <xdr:colOff>9525</xdr:colOff>
      <xdr:row>25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3" sqref="A3:B3"/>
    </sheetView>
  </sheetViews>
  <sheetFormatPr baseColWidth="10" defaultRowHeight="15" x14ac:dyDescent="0.25"/>
  <cols>
    <col min="2" max="2" width="7.140625" customWidth="1"/>
    <col min="3" max="3" width="7.7109375" customWidth="1"/>
    <col min="4" max="4" width="8.7109375" customWidth="1"/>
    <col min="5" max="5" width="9.85546875" customWidth="1"/>
    <col min="6" max="6" width="14.140625" customWidth="1"/>
  </cols>
  <sheetData>
    <row r="1" spans="1:10" ht="21" x14ac:dyDescent="0.35">
      <c r="A1" s="20" t="s">
        <v>60</v>
      </c>
      <c r="B1" s="19"/>
      <c r="C1" s="19"/>
      <c r="D1" s="19"/>
      <c r="E1" s="19"/>
      <c r="F1" s="19"/>
      <c r="G1" s="2"/>
      <c r="H1" s="2"/>
      <c r="I1" s="2"/>
      <c r="J1" s="2"/>
    </row>
    <row r="2" spans="1:10" x14ac:dyDescent="0.25">
      <c r="A2" s="21" t="s">
        <v>7</v>
      </c>
      <c r="B2" s="21"/>
      <c r="C2" s="22" t="s">
        <v>0</v>
      </c>
      <c r="D2" s="23"/>
      <c r="E2" s="23"/>
      <c r="F2" s="24"/>
    </row>
    <row r="3" spans="1:10" ht="30" x14ac:dyDescent="0.25">
      <c r="A3" s="19"/>
      <c r="B3" s="19"/>
      <c r="C3" s="3" t="s">
        <v>1</v>
      </c>
      <c r="D3" s="3" t="s">
        <v>2</v>
      </c>
      <c r="E3" s="3" t="s">
        <v>3</v>
      </c>
      <c r="F3" s="35" t="s">
        <v>5</v>
      </c>
    </row>
    <row r="4" spans="1:10" x14ac:dyDescent="0.25">
      <c r="A4" s="19">
        <v>1</v>
      </c>
      <c r="B4" s="19"/>
      <c r="C4" s="4">
        <f>3+1+1+5+4+5+9</f>
        <v>28</v>
      </c>
      <c r="D4" s="4">
        <f>0+0+2+2+1+2+0</f>
        <v>7</v>
      </c>
      <c r="E4" s="4">
        <f>4+3+10+7+5+14+11</f>
        <v>54</v>
      </c>
      <c r="F4" s="4">
        <f>SUM(C4:E4)</f>
        <v>89</v>
      </c>
    </row>
    <row r="5" spans="1:10" x14ac:dyDescent="0.25">
      <c r="A5" s="19">
        <v>5</v>
      </c>
      <c r="B5" s="19"/>
      <c r="C5" s="4">
        <f>0+1+2+2+3+3+1</f>
        <v>12</v>
      </c>
      <c r="D5" s="4">
        <f>4+1+4+2+1+2+8</f>
        <v>22</v>
      </c>
      <c r="E5" s="4">
        <f>5+4+6+8+7+14+11</f>
        <v>55</v>
      </c>
      <c r="F5" s="4">
        <f>SUM(C5:E5)</f>
        <v>89</v>
      </c>
    </row>
    <row r="6" spans="1:10" x14ac:dyDescent="0.25">
      <c r="A6" s="19" t="s">
        <v>4</v>
      </c>
      <c r="B6" s="19"/>
      <c r="C6" s="4">
        <f>C4+C5</f>
        <v>40</v>
      </c>
      <c r="D6" s="4">
        <f>D4+D5</f>
        <v>29</v>
      </c>
      <c r="E6" s="4">
        <f>E4+E5</f>
        <v>109</v>
      </c>
      <c r="F6" s="4">
        <f>F4+F5</f>
        <v>178</v>
      </c>
    </row>
    <row r="9" spans="1:10" x14ac:dyDescent="0.25">
      <c r="A9" s="1"/>
      <c r="B9" s="1"/>
      <c r="C9" s="1"/>
      <c r="D9" s="1"/>
      <c r="E9" s="1"/>
      <c r="F9" s="1"/>
    </row>
  </sheetData>
  <mergeCells count="7">
    <mergeCell ref="A6:B6"/>
    <mergeCell ref="A5:B5"/>
    <mergeCell ref="A1:F1"/>
    <mergeCell ref="A2:B2"/>
    <mergeCell ref="C2:F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23" sqref="E23"/>
    </sheetView>
  </sheetViews>
  <sheetFormatPr baseColWidth="10" defaultRowHeight="15" x14ac:dyDescent="0.25"/>
  <cols>
    <col min="1" max="1" width="22.28515625" customWidth="1"/>
    <col min="5" max="5" width="16.5703125" customWidth="1"/>
  </cols>
  <sheetData>
    <row r="1" spans="1:5" x14ac:dyDescent="0.25">
      <c r="A1" s="30" t="s">
        <v>56</v>
      </c>
      <c r="B1" s="19"/>
      <c r="C1" s="19"/>
      <c r="D1" s="19"/>
      <c r="E1" s="19"/>
    </row>
    <row r="2" spans="1:5" x14ac:dyDescent="0.25">
      <c r="A2" s="21" t="s">
        <v>7</v>
      </c>
      <c r="B2" s="21"/>
      <c r="C2" s="22" t="s">
        <v>0</v>
      </c>
      <c r="D2" s="23"/>
      <c r="E2" s="24"/>
    </row>
    <row r="3" spans="1:5" x14ac:dyDescent="0.25">
      <c r="A3" s="19">
        <v>3</v>
      </c>
      <c r="B3" s="19"/>
      <c r="C3" s="9" t="s">
        <v>1</v>
      </c>
      <c r="D3" s="9" t="s">
        <v>2</v>
      </c>
      <c r="E3" s="9" t="s">
        <v>5</v>
      </c>
    </row>
    <row r="4" spans="1:5" x14ac:dyDescent="0.25">
      <c r="A4" s="19" t="s">
        <v>57</v>
      </c>
      <c r="B4" s="19"/>
      <c r="C4" s="8">
        <v>6</v>
      </c>
      <c r="D4" s="8">
        <v>3</v>
      </c>
      <c r="E4" s="8">
        <v>9</v>
      </c>
    </row>
    <row r="5" spans="1:5" x14ac:dyDescent="0.25">
      <c r="A5" s="19" t="s">
        <v>58</v>
      </c>
      <c r="B5" s="19"/>
      <c r="C5" s="8">
        <v>5</v>
      </c>
      <c r="D5" s="8">
        <v>4</v>
      </c>
      <c r="E5" s="8">
        <v>9</v>
      </c>
    </row>
    <row r="6" spans="1:5" x14ac:dyDescent="0.25">
      <c r="A6" s="19" t="s">
        <v>4</v>
      </c>
      <c r="B6" s="19"/>
      <c r="C6" s="8">
        <v>11</v>
      </c>
      <c r="D6" s="8">
        <v>7</v>
      </c>
      <c r="E6" s="8">
        <v>18</v>
      </c>
    </row>
  </sheetData>
  <mergeCells count="7">
    <mergeCell ref="A6:B6"/>
    <mergeCell ref="A1:E1"/>
    <mergeCell ref="A2:B2"/>
    <mergeCell ref="C2:E2"/>
    <mergeCell ref="A3:B3"/>
    <mergeCell ref="A4:B4"/>
    <mergeCell ref="A5:B5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selection activeCell="N15" sqref="N15"/>
    </sheetView>
  </sheetViews>
  <sheetFormatPr baseColWidth="10" defaultRowHeight="15" x14ac:dyDescent="0.25"/>
  <cols>
    <col min="1" max="1" width="11.85546875" customWidth="1"/>
    <col min="2" max="2" width="6.140625" bestFit="1" customWidth="1"/>
    <col min="3" max="3" width="8.5703125" bestFit="1" customWidth="1"/>
    <col min="4" max="4" width="7.42578125" bestFit="1" customWidth="1"/>
    <col min="5" max="5" width="14.5703125" bestFit="1" customWidth="1"/>
    <col min="6" max="6" width="6.42578125" bestFit="1" customWidth="1"/>
    <col min="7" max="7" width="8.28515625" bestFit="1" customWidth="1"/>
    <col min="8" max="8" width="8.28515625" customWidth="1"/>
    <col min="9" max="9" width="5.5703125" customWidth="1"/>
    <col min="10" max="10" width="6.28515625" customWidth="1"/>
    <col min="11" max="11" width="8.7109375" customWidth="1"/>
    <col min="12" max="12" width="6.7109375" customWidth="1"/>
    <col min="13" max="13" width="8.28515625" customWidth="1"/>
  </cols>
  <sheetData>
    <row r="1" spans="1:24" x14ac:dyDescent="0.25"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7" t="s">
        <v>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8"/>
    </row>
    <row r="3" spans="1:24" ht="38.25" x14ac:dyDescent="0.25">
      <c r="A3" s="18" t="s">
        <v>7</v>
      </c>
      <c r="B3" s="18" t="s">
        <v>21</v>
      </c>
      <c r="C3" s="18" t="s">
        <v>26</v>
      </c>
      <c r="D3" s="18" t="s">
        <v>27</v>
      </c>
      <c r="E3" s="18" t="s">
        <v>20</v>
      </c>
      <c r="F3" s="18" t="s">
        <v>25</v>
      </c>
      <c r="G3" s="17" t="s">
        <v>16</v>
      </c>
      <c r="H3" s="18" t="s">
        <v>17</v>
      </c>
      <c r="I3" s="18" t="s">
        <v>18</v>
      </c>
      <c r="J3" s="17" t="s">
        <v>19</v>
      </c>
      <c r="K3" s="18" t="s">
        <v>22</v>
      </c>
      <c r="L3" s="18" t="s">
        <v>23</v>
      </c>
      <c r="M3" s="18" t="s">
        <v>24</v>
      </c>
    </row>
    <row r="4" spans="1:24" x14ac:dyDescent="0.25">
      <c r="A4" s="13">
        <v>2</v>
      </c>
      <c r="B4" s="13">
        <v>4</v>
      </c>
      <c r="C4" s="13">
        <v>4</v>
      </c>
      <c r="D4" s="13">
        <f>2+4+5+1</f>
        <v>12</v>
      </c>
      <c r="E4" s="13">
        <f>1+3+5+1</f>
        <v>10</v>
      </c>
      <c r="F4" s="13">
        <v>3</v>
      </c>
      <c r="G4" s="13">
        <f>7+3+5+4+4+6</f>
        <v>29</v>
      </c>
      <c r="H4" s="13">
        <f>2+2+4+1+1</f>
        <v>10</v>
      </c>
      <c r="I4" s="13">
        <f>1+1+1+2</f>
        <v>5</v>
      </c>
      <c r="J4" s="13">
        <v>6</v>
      </c>
      <c r="K4" s="13">
        <f>2+4</f>
        <v>6</v>
      </c>
      <c r="L4" s="13">
        <f>5</f>
        <v>5</v>
      </c>
      <c r="M4" s="13">
        <f>B4+C4+D4+E4+F4+G4+H4+I4+J4+K4</f>
        <v>89</v>
      </c>
    </row>
    <row r="5" spans="1:24" ht="26.25" x14ac:dyDescent="0.25">
      <c r="A5" s="14" t="s">
        <v>28</v>
      </c>
      <c r="B5" s="13">
        <f>B4</f>
        <v>4</v>
      </c>
      <c r="C5" s="13">
        <f>C4</f>
        <v>4</v>
      </c>
      <c r="D5" s="13">
        <f>D4</f>
        <v>12</v>
      </c>
      <c r="E5" s="13">
        <f>E4</f>
        <v>10</v>
      </c>
      <c r="F5" s="13">
        <f>F4</f>
        <v>3</v>
      </c>
      <c r="G5" s="13">
        <f>G4</f>
        <v>29</v>
      </c>
      <c r="H5" s="13">
        <f>H4</f>
        <v>10</v>
      </c>
      <c r="I5" s="13">
        <f>I4</f>
        <v>5</v>
      </c>
      <c r="J5" s="13">
        <f>J4</f>
        <v>6</v>
      </c>
      <c r="K5" s="13">
        <f>K4</f>
        <v>6</v>
      </c>
      <c r="L5" s="13">
        <f>L4</f>
        <v>5</v>
      </c>
      <c r="M5" s="13">
        <f>M4</f>
        <v>89</v>
      </c>
    </row>
  </sheetData>
  <mergeCells count="1">
    <mergeCell ref="A2:M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N17" sqref="N17"/>
    </sheetView>
  </sheetViews>
  <sheetFormatPr baseColWidth="10" defaultRowHeight="15" x14ac:dyDescent="0.25"/>
  <cols>
    <col min="1" max="1" width="9.85546875" customWidth="1"/>
    <col min="2" max="2" width="7" customWidth="1"/>
    <col min="3" max="3" width="10.28515625" customWidth="1"/>
    <col min="4" max="5" width="9.7109375" customWidth="1"/>
    <col min="6" max="6" width="8.28515625" customWidth="1"/>
    <col min="7" max="7" width="8.140625" customWidth="1"/>
    <col min="8" max="8" width="8.7109375" customWidth="1"/>
    <col min="9" max="9" width="7.28515625" customWidth="1"/>
    <col min="10" max="10" width="6.7109375" customWidth="1"/>
    <col min="11" max="12" width="7.85546875" customWidth="1"/>
    <col min="13" max="13" width="8.5703125" customWidth="1"/>
  </cols>
  <sheetData>
    <row r="1" spans="1:13" x14ac:dyDescent="0.25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6" x14ac:dyDescent="0.25">
      <c r="A2" s="33" t="s">
        <v>7</v>
      </c>
      <c r="B2" s="33" t="s">
        <v>21</v>
      </c>
      <c r="C2" s="33" t="s">
        <v>26</v>
      </c>
      <c r="D2" s="33" t="s">
        <v>27</v>
      </c>
      <c r="E2" s="33" t="s">
        <v>20</v>
      </c>
      <c r="F2" s="33" t="s">
        <v>25</v>
      </c>
      <c r="G2" s="34" t="s">
        <v>16</v>
      </c>
      <c r="H2" s="33" t="s">
        <v>17</v>
      </c>
      <c r="I2" s="33" t="s">
        <v>18</v>
      </c>
      <c r="J2" s="34" t="s">
        <v>19</v>
      </c>
      <c r="K2" s="33" t="s">
        <v>22</v>
      </c>
      <c r="L2" s="33" t="s">
        <v>23</v>
      </c>
      <c r="M2" s="33" t="s">
        <v>24</v>
      </c>
    </row>
    <row r="3" spans="1:13" x14ac:dyDescent="0.25">
      <c r="A3" s="13">
        <v>6</v>
      </c>
      <c r="B3" s="13">
        <f>1+3+2</f>
        <v>6</v>
      </c>
      <c r="C3" s="13">
        <f>12+1+3</f>
        <v>16</v>
      </c>
      <c r="D3" s="13">
        <f>1+6+1+1+1+1</f>
        <v>11</v>
      </c>
      <c r="E3" s="13">
        <v>8</v>
      </c>
      <c r="F3" s="13">
        <f>1+2</f>
        <v>3</v>
      </c>
      <c r="G3" s="13">
        <v>19</v>
      </c>
      <c r="H3" s="13">
        <v>9</v>
      </c>
      <c r="I3" s="13">
        <v>6</v>
      </c>
      <c r="J3" s="13">
        <v>4</v>
      </c>
      <c r="K3" s="13">
        <v>4</v>
      </c>
      <c r="L3" s="13">
        <v>3</v>
      </c>
      <c r="M3" s="13">
        <f>B3+C3+D3+E3+F3+G3+H3+I3+J3+K3+L3</f>
        <v>89</v>
      </c>
    </row>
    <row r="4" spans="1:13" ht="26.25" x14ac:dyDescent="0.25">
      <c r="A4" s="14" t="s">
        <v>28</v>
      </c>
      <c r="B4" s="13">
        <f>B3</f>
        <v>6</v>
      </c>
      <c r="C4" s="13">
        <f>+C3</f>
        <v>16</v>
      </c>
      <c r="D4" s="13">
        <f>D3</f>
        <v>11</v>
      </c>
      <c r="E4" s="13">
        <f>E3</f>
        <v>8</v>
      </c>
      <c r="F4" s="13">
        <f>F3</f>
        <v>3</v>
      </c>
      <c r="G4" s="13">
        <f>G3</f>
        <v>19</v>
      </c>
      <c r="H4" s="13">
        <f>+H3</f>
        <v>9</v>
      </c>
      <c r="I4" s="13">
        <f>I3</f>
        <v>6</v>
      </c>
      <c r="J4" s="13">
        <f>J3</f>
        <v>4</v>
      </c>
      <c r="K4" s="13">
        <f>K3</f>
        <v>4</v>
      </c>
      <c r="L4" s="13">
        <f>L3</f>
        <v>3</v>
      </c>
      <c r="M4" s="13">
        <f>M3</f>
        <v>89</v>
      </c>
    </row>
  </sheetData>
  <mergeCells count="1">
    <mergeCell ref="A1:M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J15" sqref="J15"/>
    </sheetView>
  </sheetViews>
  <sheetFormatPr baseColWidth="10" defaultRowHeight="15" x14ac:dyDescent="0.25"/>
  <cols>
    <col min="1" max="1" width="20.7109375" bestFit="1" customWidth="1"/>
    <col min="2" max="2" width="8.7109375" bestFit="1" customWidth="1"/>
    <col min="3" max="3" width="10" bestFit="1" customWidth="1"/>
    <col min="4" max="4" width="15.140625" bestFit="1" customWidth="1"/>
    <col min="5" max="5" width="11.5703125" bestFit="1" customWidth="1"/>
    <col min="6" max="6" width="10" bestFit="1" customWidth="1"/>
    <col min="7" max="7" width="12.42578125" bestFit="1" customWidth="1"/>
    <col min="8" max="8" width="7.5703125" bestFit="1" customWidth="1"/>
    <col min="9" max="9" width="12.5703125" bestFit="1" customWidth="1"/>
    <col min="10" max="10" width="14.42578125" customWidth="1"/>
    <col min="11" max="11" width="13.7109375" customWidth="1"/>
    <col min="12" max="12" width="10.85546875" customWidth="1"/>
  </cols>
  <sheetData>
    <row r="1" spans="1:12" x14ac:dyDescent="0.25">
      <c r="A1" s="25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45" x14ac:dyDescent="0.25">
      <c r="A3" s="15" t="s">
        <v>29</v>
      </c>
      <c r="B3" s="15" t="s">
        <v>30</v>
      </c>
      <c r="C3" s="16" t="s">
        <v>31</v>
      </c>
      <c r="D3" s="15" t="s">
        <v>32</v>
      </c>
      <c r="E3" s="16" t="s">
        <v>33</v>
      </c>
      <c r="F3" s="16" t="s">
        <v>34</v>
      </c>
      <c r="G3" s="16" t="s">
        <v>35</v>
      </c>
      <c r="H3" s="15" t="s">
        <v>36</v>
      </c>
      <c r="I3" s="15" t="s">
        <v>37</v>
      </c>
      <c r="J3" s="15" t="s">
        <v>38</v>
      </c>
      <c r="K3" s="16" t="s">
        <v>39</v>
      </c>
      <c r="L3" s="16" t="s">
        <v>50</v>
      </c>
    </row>
    <row r="4" spans="1:12" x14ac:dyDescent="0.25">
      <c r="A4" s="10">
        <v>4</v>
      </c>
      <c r="B4" s="10">
        <f>4+3+7+4+3</f>
        <v>21</v>
      </c>
      <c r="C4" s="10">
        <f>3+7+1</f>
        <v>11</v>
      </c>
      <c r="D4" s="11">
        <v>21</v>
      </c>
      <c r="E4" s="11">
        <f>2+1+2</f>
        <v>5</v>
      </c>
      <c r="F4" s="11">
        <f>3+2+1</f>
        <v>6</v>
      </c>
      <c r="G4" s="11">
        <f>1+2</f>
        <v>3</v>
      </c>
      <c r="H4" s="11">
        <f>3+2+2+2+2+1</f>
        <v>12</v>
      </c>
      <c r="I4" s="11">
        <v>2</v>
      </c>
      <c r="J4" s="11">
        <v>5</v>
      </c>
      <c r="K4" s="11">
        <v>3</v>
      </c>
      <c r="L4" s="11">
        <f>B4+C4+D4+E4+F4+G4+H4+I4+J4+K4</f>
        <v>89</v>
      </c>
    </row>
    <row r="5" spans="1:12" ht="15" customHeight="1" x14ac:dyDescent="0.25">
      <c r="A5" s="11" t="s">
        <v>15</v>
      </c>
      <c r="B5" s="10">
        <v>21</v>
      </c>
      <c r="C5" s="10">
        <v>11</v>
      </c>
      <c r="D5" s="10">
        <v>21</v>
      </c>
      <c r="E5" s="10">
        <v>5</v>
      </c>
      <c r="F5" s="10">
        <v>6</v>
      </c>
      <c r="G5" s="10">
        <v>3</v>
      </c>
      <c r="H5" s="10">
        <v>12</v>
      </c>
      <c r="I5" s="10">
        <v>2</v>
      </c>
      <c r="J5" s="10">
        <v>5</v>
      </c>
      <c r="K5" s="10">
        <v>3</v>
      </c>
      <c r="L5" s="10">
        <v>89</v>
      </c>
    </row>
    <row r="6" spans="1:12" x14ac:dyDescent="0.25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</sheetData>
  <mergeCells count="1">
    <mergeCell ref="A1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fitToWidth="0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H20" sqref="H20"/>
    </sheetView>
  </sheetViews>
  <sheetFormatPr baseColWidth="10" defaultRowHeight="15" x14ac:dyDescent="0.25"/>
  <cols>
    <col min="2" max="2" width="15.28515625" customWidth="1"/>
    <col min="6" max="6" width="16.140625" customWidth="1"/>
  </cols>
  <sheetData>
    <row r="2" spans="1:6" x14ac:dyDescent="0.25">
      <c r="A2" s="19" t="s">
        <v>63</v>
      </c>
      <c r="B2" s="19"/>
      <c r="C2" s="19"/>
      <c r="D2" s="19"/>
      <c r="E2" s="19"/>
      <c r="F2" s="19"/>
    </row>
    <row r="3" spans="1:6" x14ac:dyDescent="0.25">
      <c r="A3" s="19" t="s">
        <v>6</v>
      </c>
      <c r="B3" s="19"/>
      <c r="C3" s="4" t="s">
        <v>8</v>
      </c>
      <c r="D3" s="4" t="s">
        <v>2</v>
      </c>
      <c r="E3" s="4" t="s">
        <v>9</v>
      </c>
      <c r="F3" s="4" t="s">
        <v>5</v>
      </c>
    </row>
    <row r="4" spans="1:6" x14ac:dyDescent="0.25">
      <c r="A4" s="19">
        <v>3</v>
      </c>
      <c r="B4" s="19"/>
      <c r="C4" s="4"/>
      <c r="D4" s="4"/>
      <c r="E4" s="4"/>
      <c r="F4" s="4"/>
    </row>
    <row r="5" spans="1:6" x14ac:dyDescent="0.25">
      <c r="A5" s="19" t="s">
        <v>10</v>
      </c>
      <c r="B5" s="19"/>
      <c r="C5" s="4">
        <f>5+1+5+7+5+15+18</f>
        <v>56</v>
      </c>
      <c r="D5" s="4">
        <f>2+2+4+1</f>
        <v>9</v>
      </c>
      <c r="E5" s="4">
        <f>4+4+3+3+4+4+2</f>
        <v>24</v>
      </c>
      <c r="F5" s="4">
        <f>C5+D5+E5</f>
        <v>89</v>
      </c>
    </row>
    <row r="6" spans="1:6" x14ac:dyDescent="0.25">
      <c r="A6" s="19" t="s">
        <v>11</v>
      </c>
      <c r="B6" s="19"/>
      <c r="C6" s="4">
        <f>7+5+3+2+2+1+1</f>
        <v>21</v>
      </c>
      <c r="D6" s="4">
        <f>7+6+2+4+4+3+6</f>
        <v>32</v>
      </c>
      <c r="E6" s="4">
        <f>2+2+4+10+11+3+4</f>
        <v>36</v>
      </c>
      <c r="F6" s="4">
        <f>C6+D6+E6</f>
        <v>89</v>
      </c>
    </row>
    <row r="7" spans="1:6" x14ac:dyDescent="0.25">
      <c r="A7" s="19" t="s">
        <v>12</v>
      </c>
      <c r="B7" s="19"/>
      <c r="C7" s="4">
        <f>6+3+4+3+3+2+1</f>
        <v>22</v>
      </c>
      <c r="D7" s="4">
        <f>7+2+7+10+16+6+4</f>
        <v>52</v>
      </c>
      <c r="E7" s="4">
        <f>2+3+0+6+1+2+1</f>
        <v>15</v>
      </c>
      <c r="F7" s="4">
        <f>C7+D7+E7</f>
        <v>89</v>
      </c>
    </row>
    <row r="8" spans="1:6" x14ac:dyDescent="0.25">
      <c r="A8" s="19" t="s">
        <v>13</v>
      </c>
      <c r="B8" s="19"/>
      <c r="C8" s="4">
        <f>39+3</f>
        <v>42</v>
      </c>
      <c r="D8" s="4">
        <f>1+4+8+6+2+3+2</f>
        <v>26</v>
      </c>
      <c r="E8" s="4">
        <f>1+2+2+3+3+2+8</f>
        <v>21</v>
      </c>
      <c r="F8" s="4">
        <f>C8+D8+E8</f>
        <v>89</v>
      </c>
    </row>
    <row r="9" spans="1:6" x14ac:dyDescent="0.25">
      <c r="A9" s="19" t="s">
        <v>14</v>
      </c>
      <c r="B9" s="19"/>
      <c r="C9" s="4">
        <f>7+1+6+10+15+5+7</f>
        <v>51</v>
      </c>
      <c r="D9" s="4">
        <f>1+2+0+3+1+2+1</f>
        <v>10</v>
      </c>
      <c r="E9" s="4">
        <f>1+3+4+6+5+5+4</f>
        <v>28</v>
      </c>
      <c r="F9" s="4">
        <f>C9+D9+E9</f>
        <v>89</v>
      </c>
    </row>
    <row r="10" spans="1:6" x14ac:dyDescent="0.25">
      <c r="A10" s="19" t="s">
        <v>15</v>
      </c>
      <c r="B10" s="19"/>
      <c r="C10" s="4">
        <f>C5+C6+C7+C8+C9</f>
        <v>192</v>
      </c>
      <c r="D10" s="4">
        <f>D5+D6+D7+D8+D9</f>
        <v>129</v>
      </c>
      <c r="E10" s="4">
        <f>E5+E6+E7+E8+E9</f>
        <v>124</v>
      </c>
      <c r="F10" s="4">
        <f>F5+F6+F7+F8+F9</f>
        <v>445</v>
      </c>
    </row>
    <row r="11" spans="1:6" x14ac:dyDescent="0.25">
      <c r="A11" s="1"/>
      <c r="B11" s="1"/>
      <c r="C11" s="1"/>
      <c r="D11" s="1"/>
      <c r="E11" s="1"/>
      <c r="F11" s="1"/>
    </row>
  </sheetData>
  <mergeCells count="9">
    <mergeCell ref="A7:B7"/>
    <mergeCell ref="A8:B8"/>
    <mergeCell ref="A9:B9"/>
    <mergeCell ref="A10:B10"/>
    <mergeCell ref="A2:F2"/>
    <mergeCell ref="A3:B3"/>
    <mergeCell ref="A4:B4"/>
    <mergeCell ref="A5:B5"/>
    <mergeCell ref="A6:B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16" sqref="L16"/>
    </sheetView>
  </sheetViews>
  <sheetFormatPr baseColWidth="10" defaultRowHeight="15" x14ac:dyDescent="0.25"/>
  <cols>
    <col min="1" max="1" width="16.140625" customWidth="1"/>
    <col min="2" max="2" width="7.140625" customWidth="1"/>
    <col min="3" max="3" width="10.140625" customWidth="1"/>
    <col min="4" max="4" width="10" customWidth="1"/>
    <col min="5" max="5" width="14.28515625" customWidth="1"/>
    <col min="7" max="7" width="10.5703125" customWidth="1"/>
    <col min="8" max="8" width="9.85546875" customWidth="1"/>
    <col min="9" max="9" width="11" customWidth="1"/>
    <col min="10" max="10" width="12.28515625" customWidth="1"/>
    <col min="11" max="11" width="11" style="7" customWidth="1"/>
    <col min="12" max="13" width="14.28515625" customWidth="1"/>
  </cols>
  <sheetData>
    <row r="1" spans="1:12" x14ac:dyDescent="0.25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3.25" x14ac:dyDescent="0.25">
      <c r="A2" s="5" t="s">
        <v>29</v>
      </c>
      <c r="B2" s="5" t="s">
        <v>18</v>
      </c>
      <c r="C2" s="6" t="s">
        <v>14</v>
      </c>
      <c r="D2" s="5" t="s">
        <v>40</v>
      </c>
      <c r="E2" s="5" t="s">
        <v>41</v>
      </c>
      <c r="F2" s="5" t="s">
        <v>42</v>
      </c>
      <c r="G2" s="5" t="s">
        <v>48</v>
      </c>
      <c r="H2" s="5" t="s">
        <v>43</v>
      </c>
      <c r="I2" s="5" t="s">
        <v>44</v>
      </c>
      <c r="J2" s="5" t="s">
        <v>45</v>
      </c>
      <c r="K2" s="6" t="s">
        <v>46</v>
      </c>
      <c r="L2" s="5" t="s">
        <v>49</v>
      </c>
    </row>
    <row r="3" spans="1:12" x14ac:dyDescent="0.25">
      <c r="A3" s="5">
        <v>7</v>
      </c>
      <c r="B3" s="5">
        <f>7+3+4+3+5+2</f>
        <v>24</v>
      </c>
      <c r="C3" s="5">
        <v>10</v>
      </c>
      <c r="D3" s="5">
        <f>3+1+2+6</f>
        <v>12</v>
      </c>
      <c r="E3" s="5">
        <v>10</v>
      </c>
      <c r="F3" s="5">
        <f>1+1+2+1</f>
        <v>5</v>
      </c>
      <c r="G3" s="5">
        <v>5</v>
      </c>
      <c r="H3" s="5">
        <f>1+1+2+1</f>
        <v>5</v>
      </c>
      <c r="I3" s="5">
        <v>5</v>
      </c>
      <c r="J3" s="5">
        <v>5</v>
      </c>
      <c r="K3" s="6">
        <v>8</v>
      </c>
      <c r="L3" s="5">
        <f>B3+C3+D3+E3+F3+G3+H3+I3+J3+K3</f>
        <v>89</v>
      </c>
    </row>
    <row r="4" spans="1:12" x14ac:dyDescent="0.25">
      <c r="A4" s="5" t="s">
        <v>47</v>
      </c>
      <c r="B4" s="5">
        <v>24</v>
      </c>
      <c r="C4" s="5">
        <v>10</v>
      </c>
      <c r="D4" s="5">
        <v>12</v>
      </c>
      <c r="E4" s="5">
        <v>10</v>
      </c>
      <c r="F4" s="5">
        <v>5</v>
      </c>
      <c r="G4" s="5">
        <v>5</v>
      </c>
      <c r="H4" s="5">
        <v>5</v>
      </c>
      <c r="I4" s="5">
        <v>5</v>
      </c>
      <c r="J4" s="5">
        <v>5</v>
      </c>
      <c r="K4" s="6">
        <v>8</v>
      </c>
      <c r="L4" s="5">
        <f>B4+C4+D4+E4+F4+G4+H4+I4+J4+K4</f>
        <v>89</v>
      </c>
    </row>
  </sheetData>
  <mergeCells count="1">
    <mergeCell ref="A1:L1"/>
  </mergeCells>
  <pageMargins left="0.11811023622047245" right="0.11811023622047245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3" sqref="F13"/>
    </sheetView>
  </sheetViews>
  <sheetFormatPr baseColWidth="10" defaultRowHeight="15" x14ac:dyDescent="0.25"/>
  <cols>
    <col min="1" max="2" width="13.85546875" customWidth="1"/>
    <col min="3" max="3" width="13.42578125" customWidth="1"/>
    <col min="4" max="4" width="15" customWidth="1"/>
    <col min="5" max="5" width="18.140625" customWidth="1"/>
  </cols>
  <sheetData>
    <row r="1" spans="1:5" x14ac:dyDescent="0.25">
      <c r="A1" s="19" t="s">
        <v>64</v>
      </c>
      <c r="B1" s="19"/>
      <c r="C1" s="19"/>
      <c r="D1" s="19"/>
      <c r="E1" s="19"/>
    </row>
    <row r="2" spans="1:5" ht="38.25" x14ac:dyDescent="0.25">
      <c r="A2" s="18" t="s">
        <v>7</v>
      </c>
      <c r="B2" s="18" t="s">
        <v>51</v>
      </c>
      <c r="C2" s="18" t="s">
        <v>52</v>
      </c>
      <c r="D2" s="18" t="s">
        <v>53</v>
      </c>
      <c r="E2" s="18" t="s">
        <v>24</v>
      </c>
    </row>
    <row r="3" spans="1:5" x14ac:dyDescent="0.25">
      <c r="A3" s="13">
        <v>3</v>
      </c>
      <c r="B3" s="13">
        <v>4</v>
      </c>
      <c r="C3" s="13">
        <v>19</v>
      </c>
      <c r="D3" s="13">
        <v>2</v>
      </c>
      <c r="E3" s="13">
        <f>B3+C3+D3</f>
        <v>25</v>
      </c>
    </row>
    <row r="4" spans="1:5" ht="26.25" x14ac:dyDescent="0.25">
      <c r="A4" s="14" t="s">
        <v>28</v>
      </c>
      <c r="B4" s="13">
        <f>B3</f>
        <v>4</v>
      </c>
      <c r="C4" s="13">
        <f>C3</f>
        <v>19</v>
      </c>
      <c r="D4" s="13">
        <f>D3</f>
        <v>2</v>
      </c>
      <c r="E4" s="13">
        <f>E3</f>
        <v>25</v>
      </c>
    </row>
  </sheetData>
  <mergeCells count="1">
    <mergeCell ref="A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25" workbookViewId="0">
      <selection sqref="A1:F1"/>
    </sheetView>
  </sheetViews>
  <sheetFormatPr baseColWidth="10" defaultRowHeight="15" x14ac:dyDescent="0.25"/>
  <cols>
    <col min="1" max="1" width="19.28515625" customWidth="1"/>
    <col min="2" max="2" width="11.42578125" hidden="1" customWidth="1"/>
    <col min="3" max="3" width="11.42578125" customWidth="1"/>
    <col min="4" max="4" width="11.140625" customWidth="1"/>
    <col min="5" max="5" width="10.7109375" customWidth="1"/>
    <col min="6" max="6" width="16" customWidth="1"/>
  </cols>
  <sheetData>
    <row r="1" spans="1:6" ht="21" x14ac:dyDescent="0.35">
      <c r="A1" s="20" t="s">
        <v>55</v>
      </c>
      <c r="B1" s="19"/>
      <c r="C1" s="19"/>
      <c r="D1" s="19"/>
      <c r="E1" s="19"/>
      <c r="F1" s="19"/>
    </row>
    <row r="2" spans="1:6" x14ac:dyDescent="0.25">
      <c r="A2" s="21" t="s">
        <v>7</v>
      </c>
      <c r="B2" s="21"/>
      <c r="C2" s="21" t="s">
        <v>0</v>
      </c>
      <c r="D2" s="21"/>
      <c r="E2" s="21"/>
      <c r="F2" s="21"/>
    </row>
    <row r="3" spans="1:6" x14ac:dyDescent="0.25">
      <c r="A3" s="9"/>
      <c r="B3" s="9"/>
      <c r="C3" s="36" t="s">
        <v>1</v>
      </c>
      <c r="D3" s="37" t="s">
        <v>2</v>
      </c>
      <c r="E3" s="37" t="s">
        <v>3</v>
      </c>
      <c r="F3" s="38" t="s">
        <v>5</v>
      </c>
    </row>
    <row r="4" spans="1:6" x14ac:dyDescent="0.25">
      <c r="A4" s="21">
        <v>1</v>
      </c>
      <c r="B4" s="21"/>
      <c r="C4" s="9">
        <v>15</v>
      </c>
      <c r="D4" s="9">
        <v>10</v>
      </c>
      <c r="E4" s="9"/>
      <c r="F4" s="9">
        <v>25</v>
      </c>
    </row>
    <row r="5" spans="1:6" x14ac:dyDescent="0.25">
      <c r="A5" s="21">
        <v>2</v>
      </c>
      <c r="B5" s="21"/>
      <c r="C5" s="9">
        <v>5</v>
      </c>
      <c r="D5" s="9">
        <v>16</v>
      </c>
      <c r="E5" s="9">
        <v>4</v>
      </c>
      <c r="F5" s="9">
        <v>25</v>
      </c>
    </row>
    <row r="6" spans="1:6" x14ac:dyDescent="0.25">
      <c r="A6" s="21">
        <v>4</v>
      </c>
      <c r="B6" s="21"/>
      <c r="C6" s="9"/>
      <c r="D6" s="9">
        <v>25</v>
      </c>
      <c r="E6" s="9"/>
      <c r="F6" s="9">
        <v>25</v>
      </c>
    </row>
    <row r="7" spans="1:6" x14ac:dyDescent="0.25">
      <c r="A7" s="21">
        <v>5</v>
      </c>
      <c r="B7" s="21"/>
      <c r="C7" s="9">
        <v>19</v>
      </c>
      <c r="D7" s="9">
        <v>3</v>
      </c>
      <c r="E7" s="9">
        <v>3</v>
      </c>
      <c r="F7" s="9">
        <v>25</v>
      </c>
    </row>
    <row r="8" spans="1:6" x14ac:dyDescent="0.25">
      <c r="A8" s="21">
        <v>6</v>
      </c>
      <c r="B8" s="21"/>
      <c r="C8" s="9"/>
      <c r="D8" s="9">
        <v>22</v>
      </c>
      <c r="E8" s="9">
        <v>3</v>
      </c>
      <c r="F8" s="9">
        <v>25</v>
      </c>
    </row>
    <row r="9" spans="1:6" x14ac:dyDescent="0.25">
      <c r="A9" s="21">
        <v>7</v>
      </c>
      <c r="B9" s="21"/>
      <c r="C9" s="9">
        <v>1</v>
      </c>
      <c r="D9" s="9">
        <v>22</v>
      </c>
      <c r="E9" s="9">
        <v>2</v>
      </c>
      <c r="F9" s="9">
        <v>25</v>
      </c>
    </row>
    <row r="10" spans="1:6" x14ac:dyDescent="0.25">
      <c r="A10" s="21">
        <v>8</v>
      </c>
      <c r="B10" s="21"/>
      <c r="C10" s="9"/>
      <c r="D10" s="9">
        <v>22</v>
      </c>
      <c r="E10" s="9">
        <v>3</v>
      </c>
      <c r="F10" s="9">
        <v>25</v>
      </c>
    </row>
    <row r="11" spans="1:6" x14ac:dyDescent="0.25">
      <c r="A11" s="19">
        <v>9</v>
      </c>
      <c r="B11" s="19"/>
      <c r="C11" s="9"/>
      <c r="D11" s="9">
        <v>25</v>
      </c>
      <c r="E11" s="9"/>
      <c r="F11" s="9">
        <v>25</v>
      </c>
    </row>
    <row r="12" spans="1:6" x14ac:dyDescent="0.25">
      <c r="A12" s="19">
        <v>10</v>
      </c>
      <c r="B12" s="19"/>
      <c r="C12" s="9"/>
      <c r="D12" s="9">
        <v>14</v>
      </c>
      <c r="E12" s="9">
        <v>11</v>
      </c>
      <c r="F12" s="9">
        <v>25</v>
      </c>
    </row>
    <row r="13" spans="1:6" x14ac:dyDescent="0.25">
      <c r="A13" s="19">
        <v>11</v>
      </c>
      <c r="B13" s="19"/>
      <c r="C13" s="9"/>
      <c r="D13" s="9">
        <v>25</v>
      </c>
      <c r="E13" s="9"/>
      <c r="F13" s="9">
        <v>25</v>
      </c>
    </row>
    <row r="14" spans="1:6" x14ac:dyDescent="0.25">
      <c r="A14" s="19">
        <v>12</v>
      </c>
      <c r="B14" s="19"/>
      <c r="C14" s="9">
        <v>24</v>
      </c>
      <c r="D14" s="9">
        <v>1</v>
      </c>
      <c r="E14" s="9"/>
      <c r="F14" s="9">
        <v>25</v>
      </c>
    </row>
    <row r="15" spans="1:6" x14ac:dyDescent="0.25">
      <c r="A15" s="19">
        <v>13</v>
      </c>
      <c r="B15" s="19"/>
      <c r="C15" s="9">
        <v>23</v>
      </c>
      <c r="D15" s="9">
        <v>2</v>
      </c>
      <c r="E15" s="9"/>
      <c r="F15" s="9">
        <v>25</v>
      </c>
    </row>
    <row r="16" spans="1:6" x14ac:dyDescent="0.25">
      <c r="A16" s="19">
        <v>14</v>
      </c>
      <c r="B16" s="19"/>
      <c r="C16" s="9">
        <v>16</v>
      </c>
      <c r="D16" s="9">
        <v>6</v>
      </c>
      <c r="E16" s="9">
        <v>3</v>
      </c>
      <c r="F16" s="9">
        <v>25</v>
      </c>
    </row>
    <row r="17" spans="1:6" x14ac:dyDescent="0.25">
      <c r="A17" s="19">
        <v>15</v>
      </c>
      <c r="B17" s="19"/>
      <c r="C17" s="9">
        <v>3</v>
      </c>
      <c r="D17" s="9">
        <v>16</v>
      </c>
      <c r="E17" s="9">
        <v>6</v>
      </c>
      <c r="F17" s="9">
        <v>25</v>
      </c>
    </row>
    <row r="18" spans="1:6" x14ac:dyDescent="0.25">
      <c r="A18" s="19">
        <v>16</v>
      </c>
      <c r="B18" s="19"/>
      <c r="C18" s="8"/>
      <c r="D18" s="8">
        <v>25</v>
      </c>
      <c r="E18" s="8"/>
      <c r="F18" s="9">
        <v>25</v>
      </c>
    </row>
    <row r="19" spans="1:6" x14ac:dyDescent="0.25">
      <c r="A19" s="19" t="s">
        <v>4</v>
      </c>
      <c r="B19" s="19"/>
      <c r="C19" s="8">
        <v>106</v>
      </c>
      <c r="D19" s="8">
        <v>234</v>
      </c>
      <c r="E19" s="8">
        <v>29</v>
      </c>
      <c r="F19" s="9">
        <v>375</v>
      </c>
    </row>
  </sheetData>
  <mergeCells count="19">
    <mergeCell ref="A8:B8"/>
    <mergeCell ref="A9:B9"/>
    <mergeCell ref="A10:B10"/>
    <mergeCell ref="A19:B19"/>
    <mergeCell ref="A12:B12"/>
    <mergeCell ref="A13:B13"/>
    <mergeCell ref="A14:B14"/>
    <mergeCell ref="A15:B15"/>
    <mergeCell ref="A16:B16"/>
    <mergeCell ref="A17:B17"/>
    <mergeCell ref="A1:F1"/>
    <mergeCell ref="A2:B2"/>
    <mergeCell ref="C2:F2"/>
    <mergeCell ref="A11:B11"/>
    <mergeCell ref="A18:B18"/>
    <mergeCell ref="A4:B4"/>
    <mergeCell ref="A5:B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21" sqref="G21"/>
    </sheetView>
  </sheetViews>
  <sheetFormatPr baseColWidth="10" defaultRowHeight="15" x14ac:dyDescent="0.25"/>
  <cols>
    <col min="2" max="2" width="14" customWidth="1"/>
    <col min="3" max="3" width="14.140625" customWidth="1"/>
    <col min="4" max="4" width="12.42578125" customWidth="1"/>
    <col min="5" max="5" width="22.7109375" customWidth="1"/>
  </cols>
  <sheetData>
    <row r="1" spans="1:5" s="7" customFormat="1" x14ac:dyDescent="0.25">
      <c r="A1" s="31" t="s">
        <v>54</v>
      </c>
      <c r="B1" s="32"/>
      <c r="C1" s="32"/>
      <c r="D1" s="32"/>
      <c r="E1" s="32"/>
    </row>
    <row r="2" spans="1:5" x14ac:dyDescent="0.25">
      <c r="A2" s="21" t="s">
        <v>7</v>
      </c>
      <c r="B2" s="21"/>
      <c r="C2" s="21" t="s">
        <v>0</v>
      </c>
      <c r="D2" s="21"/>
      <c r="E2" s="21"/>
    </row>
    <row r="3" spans="1:5" x14ac:dyDescent="0.25">
      <c r="A3" s="21"/>
      <c r="B3" s="21"/>
      <c r="C3" s="36" t="s">
        <v>1</v>
      </c>
      <c r="D3" s="37" t="s">
        <v>2</v>
      </c>
      <c r="E3" s="38" t="s">
        <v>5</v>
      </c>
    </row>
    <row r="4" spans="1:5" x14ac:dyDescent="0.25">
      <c r="A4" s="21">
        <v>1</v>
      </c>
      <c r="B4" s="21"/>
      <c r="C4" s="9">
        <v>4</v>
      </c>
      <c r="D4" s="9">
        <v>5</v>
      </c>
      <c r="E4" s="9">
        <v>9</v>
      </c>
    </row>
    <row r="5" spans="1:5" x14ac:dyDescent="0.25">
      <c r="A5" s="21">
        <v>2</v>
      </c>
      <c r="B5" s="21"/>
      <c r="C5" s="9">
        <v>3</v>
      </c>
      <c r="D5" s="9">
        <v>6</v>
      </c>
      <c r="E5" s="9">
        <v>9</v>
      </c>
    </row>
    <row r="6" spans="1:5" x14ac:dyDescent="0.25">
      <c r="A6" s="21">
        <v>4</v>
      </c>
      <c r="B6" s="21"/>
      <c r="C6" s="9">
        <v>4</v>
      </c>
      <c r="D6" s="9">
        <v>5</v>
      </c>
      <c r="E6" s="9">
        <v>9</v>
      </c>
    </row>
    <row r="7" spans="1:5" x14ac:dyDescent="0.25">
      <c r="A7" s="21">
        <v>5</v>
      </c>
      <c r="B7" s="21"/>
      <c r="C7" s="9">
        <v>8</v>
      </c>
      <c r="D7" s="9">
        <v>1</v>
      </c>
      <c r="E7" s="9">
        <v>9</v>
      </c>
    </row>
    <row r="8" spans="1:5" x14ac:dyDescent="0.25">
      <c r="A8" s="21">
        <v>6</v>
      </c>
      <c r="B8" s="21"/>
      <c r="C8" s="9">
        <v>9</v>
      </c>
      <c r="D8" s="9"/>
      <c r="E8" s="9">
        <v>9</v>
      </c>
    </row>
    <row r="9" spans="1:5" x14ac:dyDescent="0.25">
      <c r="A9" s="19" t="s">
        <v>4</v>
      </c>
      <c r="B9" s="19"/>
      <c r="C9" s="8">
        <v>28</v>
      </c>
      <c r="D9" s="8">
        <v>17</v>
      </c>
      <c r="E9" s="9">
        <v>45</v>
      </c>
    </row>
  </sheetData>
  <mergeCells count="10">
    <mergeCell ref="A9:B9"/>
    <mergeCell ref="A3:B3"/>
    <mergeCell ref="A7:B7"/>
    <mergeCell ref="A8:B8"/>
    <mergeCell ref="A1:E1"/>
    <mergeCell ref="A2:B2"/>
    <mergeCell ref="C2:E2"/>
    <mergeCell ref="A4:B4"/>
    <mergeCell ref="A5:B5"/>
    <mergeCell ref="A6:B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Hoja1</vt:lpstr>
      <vt:lpstr>Hoja2</vt:lpstr>
      <vt:lpstr>Hoja10</vt:lpstr>
      <vt:lpstr>Hoja3</vt:lpstr>
      <vt:lpstr>Hoja1 (2)</vt:lpstr>
      <vt:lpstr>Hoja4</vt:lpstr>
      <vt:lpstr>Hoja6</vt:lpstr>
      <vt:lpstr>Hoja5</vt:lpstr>
      <vt:lpstr>Hoja7</vt:lpstr>
      <vt:lpstr>Hoja8</vt:lpstr>
      <vt:lpstr>Hoja3!Área_de_impresión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2015-08-30T21:46:10Z</cp:lastPrinted>
  <dcterms:created xsi:type="dcterms:W3CDTF">2015-08-17T14:18:40Z</dcterms:created>
  <dcterms:modified xsi:type="dcterms:W3CDTF">2015-08-30T21:46:39Z</dcterms:modified>
</cp:coreProperties>
</file>