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USUARIO\OneDrive\Desktop\proyectos 2026 orveco\"/>
    </mc:Choice>
  </mc:AlternateContent>
  <xr:revisionPtr revIDLastSave="0" documentId="8_{2DF35326-5322-423B-9B5B-6D055E10823B}" xr6:coauthVersionLast="36" xr6:coauthVersionMax="36"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3040" windowHeight="8940" activeTab="1"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E16" i="4" l="1"/>
  <c r="C16" i="4"/>
  <c r="B16" i="4"/>
  <c r="D16" i="4"/>
  <c r="C17" i="4"/>
  <c r="D17" i="4"/>
  <c r="A48" i="1"/>
  <c r="D38" i="2"/>
  <c r="D37" i="2"/>
  <c r="D36" i="2"/>
  <c r="D35" i="2"/>
  <c r="I6" i="1"/>
  <c r="B17" i="4" l="1"/>
  <c r="E17" i="4"/>
  <c r="A49" i="1"/>
  <c r="E18" i="4" s="1"/>
  <c r="F15" i="2"/>
  <c r="E11" i="3"/>
  <c r="E12" i="3" s="1"/>
  <c r="F37" i="2"/>
  <c r="F36" i="2"/>
  <c r="F38" i="2"/>
  <c r="D18" i="4" l="1"/>
  <c r="C18" i="4"/>
  <c r="B18" i="4"/>
  <c r="A50" i="1"/>
  <c r="D19" i="4" s="1"/>
  <c r="F35" i="2"/>
  <c r="E19" i="4" l="1"/>
  <c r="B19" i="4"/>
  <c r="C19" i="4"/>
  <c r="A51" i="1"/>
  <c r="D20" i="4" l="1"/>
  <c r="C20" i="4"/>
  <c r="E20" i="4"/>
  <c r="B20" i="4"/>
  <c r="A52" i="1"/>
  <c r="B21" i="4" l="1"/>
  <c r="C21" i="4"/>
  <c r="E21" i="4"/>
  <c r="D21" i="4"/>
  <c r="A53" i="1"/>
  <c r="D22" i="4" s="1"/>
  <c r="E22" i="4" l="1"/>
  <c r="C22" i="4"/>
  <c r="B22" i="4"/>
  <c r="A54" i="1"/>
  <c r="A55" i="1" s="1"/>
  <c r="B23" i="4" l="1"/>
  <c r="E23" i="4"/>
  <c r="C23" i="4"/>
  <c r="D23" i="4"/>
  <c r="D24" i="4"/>
  <c r="E24" i="4"/>
  <c r="E25" i="4"/>
  <c r="B24" i="4"/>
  <c r="C24" i="4"/>
  <c r="B25" i="4"/>
  <c r="D25" i="4"/>
  <c r="A56" i="1"/>
  <c r="C25" i="4" l="1"/>
  <c r="A57" i="1"/>
  <c r="E26" i="4" s="1"/>
  <c r="D26" i="4" l="1"/>
  <c r="B26" i="4"/>
  <c r="C26" i="4"/>
  <c r="A58" i="1"/>
  <c r="C27" i="4" s="1"/>
  <c r="B27" i="4" l="1"/>
  <c r="D27" i="4"/>
  <c r="E27" i="4"/>
  <c r="A59" i="1"/>
  <c r="A60" i="1" s="1"/>
  <c r="A61" i="1" s="1"/>
  <c r="A62" i="1" s="1"/>
  <c r="A63" i="1" s="1"/>
  <c r="A64" i="1" s="1"/>
  <c r="A65" i="1" s="1"/>
  <c r="A66" i="1" s="1"/>
  <c r="A67" i="1" s="1"/>
  <c r="A68" i="1" s="1"/>
  <c r="A69" i="1" s="1"/>
  <c r="D28" i="4" l="1"/>
  <c r="C28" i="4"/>
  <c r="B28" i="4"/>
  <c r="E28" i="4"/>
  <c r="B29" i="4"/>
  <c r="E29" i="4"/>
  <c r="C29" i="4"/>
  <c r="D29" i="4"/>
  <c r="E30" i="4"/>
  <c r="B30" i="4"/>
  <c r="D30" i="4"/>
  <c r="C30" i="4"/>
  <c r="E31" i="4"/>
  <c r="B31" i="4"/>
  <c r="D31" i="4"/>
  <c r="C31" i="4"/>
  <c r="E32" i="4"/>
  <c r="C32" i="4"/>
  <c r="D32" i="4"/>
  <c r="B32" i="4"/>
  <c r="B33" i="4"/>
  <c r="D33" i="4"/>
  <c r="E33" i="4"/>
  <c r="C33" i="4"/>
  <c r="B34" i="4"/>
  <c r="D34" i="4"/>
  <c r="C34" i="4"/>
  <c r="E34" i="4"/>
  <c r="C35" i="4"/>
  <c r="E35" i="4"/>
  <c r="D35" i="4"/>
  <c r="B35" i="4"/>
  <c r="D36" i="4"/>
  <c r="C36" i="4"/>
  <c r="E36" i="4"/>
  <c r="B36" i="4"/>
  <c r="B37" i="4"/>
  <c r="D37" i="4"/>
  <c r="C37" i="4"/>
  <c r="E37" i="4"/>
  <c r="C38" i="4"/>
  <c r="D38" i="4"/>
  <c r="E38" i="4"/>
  <c r="B38" i="4"/>
  <c r="B39" i="4"/>
  <c r="E39" i="4"/>
  <c r="D39" i="4"/>
  <c r="C39" i="4"/>
  <c r="A70" i="1"/>
  <c r="A71" i="1" l="1"/>
  <c r="D42" i="4" s="1"/>
  <c r="C40" i="4" l="1"/>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<sst xmlns="http://schemas.openxmlformats.org/spreadsheetml/2006/main" count="691" uniqueCount="485">
  <si>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</si>
  <si>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</si>
  <si>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</si>
  <si>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</si>
  <si>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</si>
  <si>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</si>
  <si>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</si>
  <si>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</si>
  <si>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</si>
  <si>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</si>
  <si>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</si>
  <si>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</si>
  <si>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</si>
  <si>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</si>
  <si>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</si>
  <si>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</si>
  <si>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</si>
  <si>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</si>
  <si>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</si>
  <si>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</si>
  <si>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</si>
  <si>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</si>
  <si>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</si>
  <si>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</si>
  <si>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</si>
  <si>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</si>
  <si>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</si>
  <si>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</si>
  <si>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</si>
  <si>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</si>
  <si>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</si>
  <si>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</si>
  <si>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</si>
  <si>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</si>
  <si>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</si>
  <si>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</si>
  <si>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</si>
  <si>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</si>
  <si>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</si>
  <si>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</si>
  <si>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</si>
  <si>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</si>
  <si>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</si>
  <si>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</si>
  <si>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</si>
  <si>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</si>
  <si>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</si>
  <si>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</si>
  <si>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</si>
  <si>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</si>
  <si>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</si>
  <si>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</si>
  <si>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</si>
  <si>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</si>
  <si>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</si>
  <si>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</si>
  <si>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</si>
  <si>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</si>
  <si>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</si>
  <si>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</si>
  <si>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</si>
  <si>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</si>
  <si>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</si>
  <si>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</si>
  <si>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</si>
  <si>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</si>
  <si>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</si>
  <si>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</si>
  <si>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</si>
  <si>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</si>
  <si>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</si>
  <si>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</si>
  <si>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</si>
  <si>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</si>
  <si>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</si>
  <si>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</si>
  <si>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</si>
  <si>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</si>
  <si>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</si>
  <si>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</si>
  <si>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</si>
  <si>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</si>
  <si>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</si>
  <si>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</si>
  <si>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</si>
  <si>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</si>
  <si>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</si>
  <si>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</si>
  <si>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</si>
  <si>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</si>
  <si>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</si>
  <si>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</si>
  <si>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</si>
  <si>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</si>
  <si>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</si>
  <si>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</si>
  <si>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</si>
  <si>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</si>
  <si>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</si>
  <si>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</si>
  <si>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</si>
  <si>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</si>
  <si>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</si>
  <si>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</si>
  <si>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</si>
  <si>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</si>
  <si>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</si>
  <si>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</si>
  <si>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</si>
  <si>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</si>
  <si>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</si>
  <si>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</si>
  <si>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</si>
  <si>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</si>
  <si>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</si>
  <si>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</si>
  <si>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</si>
  <si>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</si>
  <si>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</si>
  <si>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</si>
  <si>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</si>
  <si>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</si>
  <si>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</si>
  <si>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</si>
  <si>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</si>
  <si>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</si>
  <si>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</si>
  <si>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</si>
  <si>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</si>
  <si>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</si>
  <si>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</si>
  <si>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</si>
  <si>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</si>
  <si>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</si>
  <si>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</si>
  <si>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</si>
  <si>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</si>
  <si>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</si>
  <si>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</si>
  <si>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</si>
  <si>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</si>
  <si>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</si>
  <si>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</si>
  <si>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</si>
  <si>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</si>
  <si>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</si>
  <si>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</si>
  <si>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</si>
  <si>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</si>
  <si>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</si>
  <si>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</si>
  <si>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</si>
  <si>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</si>
  <si>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</si>
  <si>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</si>
  <si>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</si>
  <si>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</si>
  <si>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</si>
  <si>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</si>
  <si>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</si>
  <si>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</si>
  <si>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</si>
  <si>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</si>
  <si>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</si>
  <si>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</si>
  <si>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</si>
  <si>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</si>
  <si>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</si>
  <si>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</si>
  <si>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</si>
  <si>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</si>
  <si>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</si>
  <si>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</si>
  <si>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</si>
  <si>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</si>
  <si>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</si>
  <si>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</si>
  <si>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</si>
  <si>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</si>
  <si>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</si>
  <si>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</si>
  <si>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</si>
  <si>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</si>
  <si>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</si>
  <si>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</si>
  <si>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</si>
  <si>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</si>
  <si>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</si>
  <si>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</si>
  <si>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</si>
  <si>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</si>
  <si>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</si>
  <si>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</si>
  <si>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</si>
  <si>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</si>
  <si>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</si>
  <si>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</si>
  <si>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</si>
  <si>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</si>
  <si>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</si>
  <si>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</si>
  <si>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</si>
  <si>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</si>
  <si>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</si>
  <si>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</si>
  <si>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</si>
  <si>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</si>
  <si>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</si>
  <si>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</si>
  <si>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</si>
  <si>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</si>
  <si>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</si>
  <si>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</si>
  <si>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</si>
  <si>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</si>
  <si>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</si>
  <si>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</si>
  <si>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</si>
  <si>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</si>
  <si>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</si>
  <si>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</si>
  <si>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</si>
  <si>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</si>
  <si>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</si>
  <si>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</si>
  <si>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</si>
  <si>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Participación del equipo
Porcentaje de asistencia del equipo de trabajo a las jornadas de capacitación (mínimo 80%).
Nivel de participación activa en las actividades (intervenciones, talleres, preguntas).
Comprensión de la rendición de cuentas
Evidencia de apropiación de conceptos clave (evaluaciones, encuestas o productos).
Capacidad del equipo para explicar la importancia de la rendición de cuentas a la comunidad educativa.
Calidad de la capacitación
Claridad y pertinencia de los contenidos desarrollados.
Uso de estrategias pedagógicas adecuadas (talleres, estudios de caso, ejemplos prácticos).
Aplicación en la planeación
Elaboración de un plan de rendición de cuentas por parte del equipo.
Inclusión de cronograma, responsables y recursos definidos.
Ejecución del proceso
Implementación efectiva de actividades de rendición de cuentas.
Cumplimiento de los tiempos establecidos en la planeación.
Comunicación con la comunidad educativa
Estrategias utilizadas para socializar la información (reuniones, informes, medios digitales).
Nivel de acceso y comprensión de la información por parte de la comunidad.
Mejora continua
Identificación de fortalezas y aspectos a mejorar en el proceso.
Ajustes realizados para futuras rendiciones de cuentas.</t>
  </si>
  <si>
    <t>Identificar las actividades
Listar todas las actividades del proceso o plan.
Analizar los requerimientos de cada actividad
Determinar habilidades, conocimientos y tiempo necesarios.
Seleccionar al responsable adecuado
Evaluar el perfil del personal disponible según competencias.
Asignar formalmente el responsable
Designar a la persona encargada de cada actividad.
Definir roles y responsabilidades
Especificar claramente qué debe hacer cada responsable.
Comunicar la asignación
Informar a cada responsable sobre su actividad y expectativas.
Establecer tiempos y entregables
Determinar fechas límite y productos esperados.
Registrar la asignación
Documentar en un acta, plan de trabajo o matriz de responsabilidades.
Hacer seguimiento y control
Verificar el cumplimiento de las actividades asignadas.
Evaluar resultados y retroalimentar
Revisar desempeño y hacer ajustes si es necesario.</t>
  </si>
  <si>
    <t>1. Etapa de Planeación
Actividades:
Definir objetivos de la rendición de cuentas.
Identificar actores clave (directivos, docentes, estudiantes, padres de familia, comunidad).
Establecer el cronograma de actividades.
Asignar responsables por cada tarea.
Definir los mecanismos de participación ciudadana.
Determinar los recursos necesarios (humanos, tecnológicos, financieros).
Diseñar indicadores de seguimiento.
2. Etapa de Recolección y Organización de la Información
Actividades:
Recopilar información de las diferentes áreas de gestión (académica, administrativa, financiera, comunitaria).
Verificar la calidad, veracidad y coherencia de la información.
Sistematizar los datos en formatos organizados.
Analizar resultados e indicadores de gestión.
Identificar logros, dificultades y oportunidades de mejora.
3. Etapa de Elaboración del Informe
Actividades:
Redactar el informe de gestión con lenguaje claro y accesible.
Incluir evidencias (gráficos, tablas, fotografías, indicadores).
Organizar el informe según la estructura definida (presentación, gestión, resultados, conclusiones).
Validar el documento con el equipo directivo.
Ajustar el informe según observaciones.
4. Etapa de Divulgación y Comunicación
Actividades:
Diseñar estrategias de comunicación (reuniones, redes sociales, página web, carteleras).
Convocar a la comunidad educativa.
Socializar el informe de rendición de cuentas.
Utilizar medios accesibles y comprensibles para todos.
Garantizar la participación de los diferentes actores.
5. Etapa de Diálogo y Retroalimentación
Actividades:
Generar espacios de diálogo (foros, mesas de trabajo, asambleas).
Recoger preguntas, opiniones y sugerencias de la comunidad.
Dar respuesta clara y oportuna a las inquietudes.
Registrar los aportes recibidos.
Promover la participación activa y respetuosa.
6. Etapa de Evaluación y Mejora
Actividades:
Evaluar el proceso de rendición de cuentas.
Analizar el nivel de participación y satisfacción de los asistentes.
Identificar fortalezas y aspectos a mejorar.
Elaborar un plan de mejora.
Hacer seguimiento a los compromisos adquiridos.</t>
  </si>
  <si>
    <t>1. Portada
Nombre de la institución educativa
Nombre del informe (Rendición de Cuentas – Vigencia)
Fecha de presentación
Responsable(s)
2. Presentación
Saludo a la comunidad educativa
Contexto general de la institución
Importancia de la rendición de cuentas
Objetivo del informe
3. Marco normativo
Normas que sustentan la rendición de cuentas
Lineamientos del Ministerio de Educación Nacional
Principios (transparencia, participación, responsabilidad)
4. Direccionamiento estratégico
Misión
Visión
Objetivos institucionales
Políticas de calidad
5. Gestión institucional
Se organiza por áreas o componentes:
5.1 Gestión Directiva
Planeación institucional
Gobierno escolar
Toma de decisiones
5.2 Gestión Académica
Resultados académicos
Planes de estudio
Estrategias pedagógicas
5.3 Gestión Administrativa y Financiera
Ejecución presupuestal
Uso de recursos
Infraestructura y dotación
5.4 Gestión Comunitaria
Relación con la comunidad
Participación de padres de familia
Proyectos sociales
6. Resultados e indicadores
Cumplimiento de metas
Indicadores de desempeño
Logros alcanzados
Evidencias (gráficos, tablas, estadísticas)
7. Dificultades y retos
Problemas identificados
Factores que afectaron el cumplimiento de metas
8. Acciones de mejora
Estrategias para superar dificultades
Planes de mejoramiento institucional
9. Espacios de participación
Mecanismos de interacción con la comunidad
Preguntas, sugerencias y aportes
10. Conclusiones
Balance general de la gestión
Impacto en la comunidad educativa
11. Anexos (opcional)
Documentos soporte
Evidencias adicionales</t>
  </si>
  <si>
    <r>
      <t>154125000166</t>
    </r>
    <r>
      <rPr>
        <sz val="10"/>
        <color rgb="FFE6E8F0"/>
        <rFont val="Arial"/>
        <family val="2"/>
      </rPr>
      <t>. </t>
    </r>
  </si>
  <si>
    <t xml:space="preserve">INSTITUCION EDUCATIVA ORTUN VELASCO </t>
  </si>
  <si>
    <t xml:space="preserve">HERMES ELIAS CRISTANCHO LEAL </t>
  </si>
  <si>
    <t>CACOTA</t>
  </si>
  <si>
    <t>Cronograma aprobado por el Consejo Directivo</t>
  </si>
  <si>
    <t>Cronograma publicado en página web</t>
  </si>
  <si>
    <t>Revisar fechas de vigencias anteriores para evitar sobreposición</t>
  </si>
  <si>
    <t>Computador, software de gestión</t>
  </si>
  <si>
    <t>100% de actividades con responsable nombrado</t>
  </si>
  <si>
    <t>Matriz de responsabilidades diligenciada</t>
  </si>
  <si>
    <t>Realizar seguimiento quincenal a responsables</t>
  </si>
  <si>
    <t>Acta de reunión, correo electrónico</t>
  </si>
  <si>
    <t>Rectoría</t>
  </si>
  <si>
    <t>Presupuesto estimado y aprobado por finanzas</t>
  </si>
  <si>
    <t>Documento de proyección financiera</t>
  </si>
  <si>
    <t>Comparar con ejecución real posterior</t>
  </si>
  <si>
    <t>Formato de presupuesto, calculadora</t>
  </si>
  <si>
    <t>Matriz de información clasificada</t>
  </si>
  <si>
    <t>Matriz validada por equipo directivo</t>
  </si>
  <si>
    <t>Incluir necesidades de grupos de valor priorizados</t>
  </si>
  <si>
    <t>Bases de datos, informes anteriores</t>
  </si>
  <si>
    <t>Tabla de relación PMI - derechos elaborada</t>
  </si>
  <si>
    <t>Informe de articulación aprobado</t>
  </si>
  <si>
    <t>Validar con comité de derechos humanos</t>
  </si>
  <si>
    <t>PMI, normativa de derechos</t>
  </si>
  <si>
    <t>Formato único adoptado por todas las sedes</t>
  </si>
  <si>
    <t>Formato diligenciado en cada actividad de RC</t>
  </si>
  <si>
    <t>Capacitar a líderes de sede en uso del formato</t>
  </si>
  <si>
    <t>Formato en Word/Excel, guía de uso</t>
  </si>
  <si>
    <t>Plantilla de presentación aprobada</t>
  </si>
  <si>
    <t>Plantilla utilizada en todos los espacios de diálogo</t>
  </si>
  <si>
    <t>Incluir lenguaje claro y gráficos</t>
  </si>
  <si>
    <t>PowerPoint, Canva, diseño gráfico</t>
  </si>
  <si>
    <t>Comunicaciones</t>
  </si>
  <si>
    <t>Dos instrumentos diseñados y validados</t>
  </si>
  <si>
    <t>Encuestas aplicadas al finalizar cada espacio</t>
  </si>
  <si>
    <t>Validar con grupo piloto de padres de familia</t>
  </si>
  <si>
    <t>Google Forms, papel, lápices</t>
  </si>
  <si>
    <t>Al menos una socialización por sede</t>
  </si>
  <si>
    <t>Acta de socialización firmada por asistentes</t>
  </si>
  <si>
    <t>Realizar en horario de consejo académico</t>
  </si>
  <si>
    <t>Listado de grupos de valor actualizado</t>
  </si>
  <si>
    <t>Matriz de interlocutores por categoría</t>
  </si>
  <si>
    <t>Incluir estudiantes, padres, docentes, egresados, comunidad</t>
  </si>
  <si>
    <t>Base de datos, directorios</t>
  </si>
  <si>
    <t>Documento de estrategia con 3 objetivos, 5 metas y 5 indicadores</t>
  </si>
  <si>
    <t>Documento aprobado por Consejo Directivo</t>
  </si>
  <si>
    <t>Alinear con PEI y PMI</t>
  </si>
  <si>
    <t>Computador, referentes normativos</t>
  </si>
  <si>
    <t>Matriz de actividades por etapa (planear, ejecutar, verificar, actuar)</t>
  </si>
  <si>
    <t>Matriz aprobada</t>
  </si>
  <si>
    <t>Validar con equipo ampliado</t>
  </si>
  <si>
    <t>Formato Excel, actas de reunión</t>
  </si>
  <si>
    <t>Presupuesto detallado por actividad</t>
  </si>
  <si>
    <t>Documento financiero aprobado</t>
  </si>
  <si>
    <t>Incluir rubro para imprevistos (10%)</t>
  </si>
  <si>
    <t>Formato de presupuesto</t>
  </si>
  <si>
    <t>Cronograma con fechas para espacios generales y específicos</t>
  </si>
  <si>
    <t>Cronograma publicado</t>
  </si>
  <si>
    <t>Coordinar con calendario académico</t>
  </si>
  <si>
    <t>Calendario institucional, Excel</t>
  </si>
  <si>
    <t>Al menos 3 canales virtuales definidos (web, WhatsApp, redes)</t>
  </si>
  <si>
    <t>Canales activos y funcionales</t>
  </si>
  <si>
    <t>Configurar bots de respuesta automática</t>
  </si>
  <si>
    <t>Página web, redes sociales, WhatsApp Business</t>
  </si>
  <si>
    <t>Matriz RACI diligenciada</t>
  </si>
  <si>
    <t>Matriz socializada y firmada</t>
  </si>
  <si>
    <t>Incluir en manual de funciones</t>
  </si>
  <si>
    <t>Formato RACI, actas</t>
  </si>
  <si>
    <t>Plan de comunicaciones para RC aprobado</t>
  </si>
  <si>
    <t>Plan ejecutado al 100%</t>
  </si>
  <si>
    <t>Incluir piezas para cada espacio de diálogo</t>
  </si>
  <si>
    <t>Redes, boletines, carteleras, radio escolar</t>
  </si>
  <si>
    <t>Informe presupuestal sencillo y accesible</t>
  </si>
  <si>
    <t>Informe publicado con al menos 80% de comprensión en prueba</t>
  </si>
  <si>
    <t>Usar infografías y ejemplos</t>
  </si>
  <si>
    <t>Estados financieros, diseñador</t>
  </si>
  <si>
    <t>Informe específico para cada tema priorizado</t>
  </si>
  <si>
    <t>Informes publicados 15 días antes de cada espacio</t>
  </si>
  <si>
    <t>Realizar encuesta de priorización</t>
  </si>
  <si>
    <t>Encuestas, tabulación</t>
  </si>
  <si>
    <t>Informe de avance del PMI (gestión e indicadores)</t>
  </si>
  <si>
    <t>Informe publicado y verificado</t>
  </si>
  <si>
    <t>Incluir gráficos de tendencia</t>
  </si>
  <si>
    <t>PMI, base de indicadores</t>
  </si>
  <si>
    <t>Informe de procesos contractuales y beneficiarios</t>
  </si>
  <si>
    <t>Informe publicado</t>
  </si>
  <si>
    <t>Incluir link a SECOP si aplica</t>
  </si>
  <si>
    <t>Contratos, listados de beneficiarios</t>
  </si>
  <si>
    <t>Informe de PQRSD por tema y tiempo de respuesta</t>
  </si>
  <si>
    <t>Incluir principales aprendizajes</t>
  </si>
  <si>
    <t>Base de PQRSD, estadísticas</t>
  </si>
  <si>
    <t>Informe publicado con 15 días de antelación</t>
  </si>
  <si>
    <t>Enlace activo en página principal</t>
  </si>
  <si>
    <t>Enviar alerta por WhatsApp a la comunidad</t>
  </si>
  <si>
    <t>Página web, PDF</t>
  </si>
  <si>
    <t>Información actualizada en Enjambre</t>
  </si>
  <si>
    <t>Captura de pantalla de la plataforma</t>
  </si>
  <si>
    <t>Verificar que todos los campos obligatorios estén diligenciados</t>
  </si>
  <si>
    <t>Plataforma Enjambre, usuario y contraseña</t>
  </si>
  <si>
    <t>Sección de RC visible y actualizada</t>
  </si>
  <si>
    <t>Enlace funcional</t>
  </si>
  <si>
    <t>Revisar semanalmente</t>
  </si>
  <si>
    <t>Página web, hosting</t>
  </si>
  <si>
    <t>Al menos 3 medios de difusión utilizados</t>
  </si>
  <si>
    <t>Evidencia de publicaciones</t>
  </si>
  <si>
    <t>Usar emisora local y boletines</t>
  </si>
  <si>
    <t>Medios impresos, emisora, redes</t>
  </si>
  <si>
    <t>Matriz de grupos de valor involucrados vs. faltantes</t>
  </si>
  <si>
    <t>Documento de brechas</t>
  </si>
  <si>
    <t>Convocar a grupos faltantes</t>
  </si>
  <si>
    <t>Actas anteriores, listados de asistencia</t>
  </si>
  <si>
    <t>Calendario de espacios por grupo y tema</t>
  </si>
  <si>
    <t>Ajustar horarios según disponibilidad</t>
  </si>
  <si>
    <t>Aula múltiple, plataforma virtual</t>
  </si>
  <si>
    <t>Guía metodológica aprobada</t>
  </si>
  <si>
    <t>Guía aplicada en cada espacio</t>
  </si>
  <si>
    <t>Incluir diálogo abierto y preguntas escritas</t>
  </si>
  <si>
    <t>Guía, formatos, facilitadores</t>
  </si>
  <si>
    <t>Convocatoria publicada</t>
  </si>
  <si>
    <t>Evidencia de publicación</t>
  </si>
  <si>
    <t>Recordatorio semanal</t>
  </si>
  <si>
    <t>Carteleras, página web, WhatsApp</t>
  </si>
  <si>
    <t>100% de la comunidad informada</t>
  </si>
  <si>
    <t>Encuesta de recordación</t>
  </si>
  <si>
    <t>Usar perifoneo y volantes</t>
  </si>
  <si>
    <t>Perifoneo, volantes, redes</t>
  </si>
  <si>
    <t>Carteleras, radio, prensa, perifoneo utilizados</t>
  </si>
  <si>
    <t>Evidencias</t>
  </si>
  <si>
    <t>Coordinar con emisora local</t>
  </si>
  <si>
    <t>Carteleras, radio, perifoneo</t>
  </si>
  <si>
    <t>Al menos 2 reuniones preparatorias</t>
  </si>
  <si>
    <t>Actas de reunión</t>
  </si>
  <si>
    <t>Capacitar en manejo de preguntas</t>
  </si>
  <si>
    <t>Sala de juntas, guías</t>
  </si>
  <si>
    <t>Publicaciones en todas las redes institucionales</t>
  </si>
  <si>
    <t>Reporte de alcance</t>
  </si>
  <si>
    <t>Programar publicaciones</t>
  </si>
  <si>
    <t>Redes sociales, celular</t>
  </si>
  <si>
    <t>Audiencia realizada antes del 28 de febrero</t>
  </si>
  <si>
    <t>Acta y lista de asistencia</t>
  </si>
  <si>
    <t>Nota: Ajustar fechas según calendario real (para 2025 ya pasó, para 2026 programar en enero)</t>
  </si>
  <si>
    <t>Auditorio, sonido, sillas, refrigerios</t>
  </si>
  <si>
    <t>Información disponible 15 días antes</t>
  </si>
  <si>
    <t>Link de descarga funcional</t>
  </si>
  <si>
    <t>Enviar por correo a líderes de grupo</t>
  </si>
  <si>
    <t>Plataforma virtual, PDF</t>
  </si>
  <si>
    <t>Canales virtuales funcionando durante el diálogo</t>
  </si>
  <si>
    <t>Enlace activo y moderador</t>
  </si>
  <si>
    <t>Tener soporte técnico</t>
  </si>
  <si>
    <t>Zoom, Meet, WhatsApp, chat</t>
  </si>
  <si>
    <t>100% de asistentes que quieran intervenir lo hacen</t>
  </si>
  <si>
    <t>Lista de intervenciones</t>
  </si>
  <si>
    <t>Limitar tiempo por intervención</t>
  </si>
  <si>
    <t>Micrófono, formato de inscripción</t>
  </si>
  <si>
    <t>Evidencia</t>
  </si>
  <si>
    <t>Recordatorio 5 días antes</t>
  </si>
  <si>
    <t>Página web, carteleras</t>
  </si>
  <si>
    <t>100% de propuestas recibidas y analizadas</t>
  </si>
  <si>
    <t>Matriz de propuestas</t>
  </si>
  <si>
    <t>Clasificar por viabilidad</t>
  </si>
  <si>
    <t>Formato de recolección, equipo evaluador</t>
  </si>
  <si>
    <t>Al menos 1 espacio por grupo de valor</t>
  </si>
  <si>
    <t>Agenda del evento</t>
  </si>
  <si>
    <t>Incluir turnos específicos</t>
  </si>
  <si>
    <t>Micrófono, reloj, moderador</t>
  </si>
  <si>
    <t>2 eventos (1 general, 1 por tema priorizado)</t>
  </si>
  <si>
    <t>Actas y listados de asistencia</t>
  </si>
  <si>
    <t>Grabar evento para quienes no pudieron asistir</t>
  </si>
  <si>
    <t>Auditorio, video beam, grabación</t>
  </si>
  <si>
    <t>100% de asistentes registrados</t>
  </si>
  <si>
    <t>Base de datos de asistencia</t>
  </si>
  <si>
    <t>Usar formato físico y virtual</t>
  </si>
  <si>
    <t>Formato de asistencia, tableta</t>
  </si>
  <si>
    <t>Formato diligenciado por cada espacio</t>
  </si>
  <si>
    <t>Formato archivado</t>
  </si>
  <si>
    <t>Revisar calidad del diligenciamiento</t>
  </si>
  <si>
    <t>Formato estándar</t>
  </si>
  <si>
    <t>Informe publicado dentro de los 10 días siguientes</t>
  </si>
  <si>
    <t>Enlace activo</t>
  </si>
  <si>
    <t>Adjuntar fotos y videos</t>
  </si>
  <si>
    <t>Plataforma Enjambre</t>
  </si>
  <si>
    <t>100% de preguntas respondidas</t>
  </si>
  <si>
    <t>Publicación de respuestas</t>
  </si>
  <si>
    <t>Priorizar preguntas recurrentes</t>
  </si>
  <si>
    <t>Correo electrónico, página web</t>
  </si>
  <si>
    <t>Evaluación aplicada al 80% de asistentes</t>
  </si>
  <si>
    <t>Reporte de resultados</t>
  </si>
  <si>
    <t>Incluir preguntas abiertas</t>
  </si>
  <si>
    <t>Google Forms, papel</t>
  </si>
  <si>
    <t>Documento de análisis de recomendaciones</t>
  </si>
  <si>
    <t>Documento aprobado</t>
  </si>
  <si>
    <t>Categorizar por tema y viabilidad</t>
  </si>
  <si>
    <t>Matriz de análisis</t>
  </si>
  <si>
    <t>Publicación con categorías (gestión, derechos, etc.)</t>
  </si>
  <si>
    <t>Enlace publicado</t>
  </si>
  <si>
    <t>Usar lenguaje claro y gráficos</t>
  </si>
  <si>
    <t>Página web, infografías</t>
  </si>
  <si>
    <t>Documento de lecciones aprendidas</t>
  </si>
  <si>
    <t>Documento socializado</t>
  </si>
  <si>
    <t>Realizar taller de mejora</t>
  </si>
  <si>
    <t>Formato de recolección</t>
  </si>
  <si>
    <t>Plan de correctivos basado en órganos de control</t>
  </si>
  <si>
    <t>Plan aprobado</t>
  </si>
  <si>
    <t>Incluir seguimiento trimestral</t>
  </si>
  <si>
    <t>Informes de control, matriz</t>
  </si>
  <si>
    <t>Matriz de recomendaciones por espacio</t>
  </si>
  <si>
    <t>Matriz consolidada</t>
  </si>
  <si>
    <t>Priorizar las de mayor recurrencia</t>
  </si>
  <si>
    <t>Actas de espacios</t>
  </si>
  <si>
    <t>Informe de cumplimiento de metas de la estrategia</t>
  </si>
  <si>
    <t>Informe presentado al Consejo Directivo</t>
  </si>
  <si>
    <t>Comparar con línea base</t>
  </si>
  <si>
    <t>Indicadores, encuestas</t>
  </si>
  <si>
    <t>Informes a órganos de control incluyen avance de recomendaciones</t>
  </si>
  <si>
    <t>Oficio de envío</t>
  </si>
  <si>
    <t>Crear anexo específico</t>
  </si>
  <si>
    <t>Plantilla de informes</t>
  </si>
  <si>
    <t>Plan de acción con responsables y fechas</t>
  </si>
  <si>
    <t>Incluir recursos asignados</t>
  </si>
  <si>
    <t>Formato de plan de acción</t>
  </si>
  <si>
    <t>100% de requerimientos atendidos</t>
  </si>
  <si>
    <t>Matriz de seguimiento</t>
  </si>
  <si>
    <t>Revisar mensualmente</t>
  </si>
  <si>
    <t>Actas, oficios</t>
  </si>
  <si>
    <t>Plan de mejoramiento formulado e incorporado al PMI</t>
  </si>
  <si>
    <t>Resolución de adopción</t>
  </si>
  <si>
    <t>Socializar con la comunidad</t>
  </si>
  <si>
    <t>Formato PMI, observaciones</t>
  </si>
  <si>
    <t>Garantizar un proceso de rendición de cuentas transparente, participativo y sistemático, que involucre a toda la comunidad educativa (estudiantes, docentes, directivos, padres de familia, egresados y entes de control), sobre la gestión académica, administrativa, financiera y de convivencia institucional, durante el año lectivo correspondiente, con el fin de fortalecer la confianza y la mejora continua.</t>
  </si>
  <si>
    <t xml:space="preserve">Fortalecer la cultura de transparencia y responsabilidad social en la Institución Educativa ortún Velasco, mediante un ejercicio de rendición de cuentas que evidencie los resultados de la gestión institucional, el uso de los recursos públicos y el cumplimiento de las metas del PEI, para mejorar los aprendizajes y la convivencia escolar.
</t>
  </si>
  <si>
    <t xml:space="preserve">Lograr la participación activa de al menos el 75% de los miembros de los estamentos de la comunidad educativa (consejo directivo, consejo académico, consejo de padres, personería estudiantil, docentes y directivos) en el proceso de rendición de cuentas, y presentar un informe ejecutivo con los principales avances y desafíos antes del 30 de noviembre del presente año.
</t>
  </si>
  <si>
    <t>Indicador:
Porcentaje de compromisos del informe de rendición de cuentas implementados al siguiente período lectivo.
Fórmula:
(Número de compromisos cumplidos / Número total de compromisos establecidos) × 100.
Meta de impacto: Alcanzar al menos el 80% de cumplimiento de los compromisos derivados del ejercicio de rendición de cuentas, medido 6 meses después de la socialización del informe.</t>
  </si>
  <si>
    <t>Socializar oportunamente los resultados de la gestión institucional (académica, convivencial, financiera y administrativa) a toda la comunidad educativa mediante audiencias públicas virtuales y presenciales, por lo menos dos veces al año.</t>
  </si>
  <si>
    <t>Implementar mecanismos de participación y control social como buzón de sugerencias, encuestas de percepción y veedurías estudiantiles, para recibir retroalimentación sobre la gestión directiva y docente.</t>
  </si>
  <si>
    <t>Medir el nivel de satisfacción de los padres de familia y estudiantes con respecto a la comunicación institucional y la ejecución presupuestal, logrando al menos un 70% de satisfacción al finalizar el proceso.</t>
  </si>
  <si>
    <t>Generar informes de rendición de cuentas accesibles (lenguaje claro, formatos digitales y físicos, con apoyos visuales) dirigidos a diferentes públicos (niños, jóvenes, adultos), incluyendo logros, dificultades y planes de mejora.</t>
  </si>
  <si>
    <t>Establecer un plan de mejora con compromisos verificables derivado del balance social, con responsables, fechas e indicadores de seguimiento, publicado en la página web y en lugar visible de la institución.</t>
  </si>
  <si>
    <t>Cosejo Academico</t>
  </si>
  <si>
    <t>Rectoría, Cosejo Academico</t>
  </si>
  <si>
    <t>Consejo Directivo</t>
  </si>
  <si>
    <t>Equipo de Gestion</t>
  </si>
  <si>
    <t>Sonia Rico</t>
  </si>
  <si>
    <t>Rectoria</t>
  </si>
  <si>
    <t>Lider de Cada Gestion</t>
  </si>
  <si>
    <t>Sala de Profesores, video beam</t>
  </si>
  <si>
    <t>Consejo Academico</t>
  </si>
  <si>
    <t>Carolina Acevedo y Luz Dary Contreras</t>
  </si>
  <si>
    <t>Consejo Académica</t>
  </si>
  <si>
    <t>Nelson Cañas</t>
  </si>
  <si>
    <t>Rectoria y Cosejo Academico</t>
  </si>
  <si>
    <t xml:space="preserve">Consejo Academico </t>
  </si>
  <si>
    <t>Consejo Academico, Carlina Cala y Luz Dary Contreras</t>
  </si>
  <si>
    <t>Rector</t>
  </si>
  <si>
    <t xml:space="preserve">Rectoria, Cosejo Academico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</si>
</sst>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
      <sz val="10"/>
      <color rgb="FFE6E8F0"/>
      <name val="Arial"/>
      <family val="2"/>
    </font>
    <font>
      <sz val="9"/>
      <color theme="1"/>
      <name val="Calibri"/>
      <family val="2"/>
      <scheme val="minor"/>
    </font>
    <font>
      <sz val="10"/>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8" fillId="0" borderId="0" applyNumberFormat="0" applyFill="0" applyBorder="0" applyAlignment="0" applyProtection="0"/>
  </cellStyleXfs>
  <cellXfs count="323">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2" fillId="5" borderId="1" xfId="0" applyFont="1" applyFill="1" applyBorder="1" applyAlignment="1" applyProtection="1">
      <alignment vertical="center" wrapText="1"/>
      <protection locked="0"/>
    </xf>
    <xf numFmtId="0" fontId="33" fillId="0" borderId="70" xfId="0" applyFont="1" applyBorder="1" applyAlignment="1" applyProtection="1">
      <alignment horizontal="left" vertical="center" wrapText="1" indent="1"/>
      <protection locked="0"/>
    </xf>
    <xf numFmtId="0" fontId="33" fillId="0" borderId="48" xfId="0" applyFont="1" applyBorder="1" applyAlignment="1" applyProtection="1">
      <alignment horizontal="left" vertical="center" wrapText="1" indent="1"/>
      <protection locked="0"/>
    </xf>
    <xf numFmtId="14" fontId="33" fillId="0" borderId="48" xfId="0" applyNumberFormat="1" applyFont="1" applyBorder="1" applyAlignment="1" applyProtection="1">
      <alignment horizontal="left" vertical="center" wrapText="1" indent="1"/>
      <protection locked="0"/>
    </xf>
    <xf numFmtId="0" fontId="33" fillId="0" borderId="43" xfId="0" applyFont="1" applyBorder="1" applyAlignment="1" applyProtection="1">
      <alignment horizontal="left" vertical="center" wrapText="1" indent="1"/>
      <protection locked="0"/>
    </xf>
    <xf numFmtId="0" fontId="33" fillId="0" borderId="21" xfId="0" applyFont="1" applyBorder="1" applyAlignment="1" applyProtection="1">
      <alignment horizontal="left" vertical="center" wrapText="1" indent="1"/>
      <protection locked="0"/>
    </xf>
    <xf numFmtId="14" fontId="33" fillId="0" borderId="21" xfId="0" applyNumberFormat="1" applyFont="1" applyBorder="1" applyAlignment="1" applyProtection="1">
      <alignment horizontal="left" vertical="center" wrapText="1" indent="1"/>
      <protection locked="0"/>
    </xf>
    <xf numFmtId="0" fontId="0" fillId="0" borderId="43" xfId="0" applyBorder="1" applyAlignment="1" applyProtection="1">
      <alignment vertical="center" wrapText="1"/>
      <protection locked="0"/>
    </xf>
    <xf numFmtId="0" fontId="0" fillId="0" borderId="21" xfId="0" applyBorder="1" applyAlignment="1" applyProtection="1">
      <alignment vertical="center" wrapText="1"/>
      <protection locked="0"/>
    </xf>
    <xf numFmtId="14" fontId="0" fillId="0" borderId="21" xfId="0" applyNumberFormat="1" applyBorder="1" applyAlignment="1" applyProtection="1">
      <alignment vertical="center" wrapText="1"/>
      <protection locked="0"/>
    </xf>
    <xf numFmtId="14" fontId="34" fillId="0" borderId="70" xfId="0" applyNumberFormat="1" applyFont="1" applyBorder="1" applyAlignment="1" applyProtection="1">
      <alignment horizontal="left" vertical="center" wrapText="1" indent="1"/>
      <protection locked="0"/>
    </xf>
    <xf numFmtId="14" fontId="34" fillId="0" borderId="43" xfId="0" applyNumberFormat="1" applyFont="1" applyBorder="1" applyAlignment="1" applyProtection="1">
      <alignment horizontal="left" vertical="center" wrapText="1" inden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1.5714285714285714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2.6363636363636362</c:v>
                </c:pt>
                <c:pt idx="1">
                  <c:v>1</c:v>
                </c:pt>
                <c:pt idx="2">
                  <c:v>1</c:v>
                </c:pt>
                <c:pt idx="3">
                  <c:v>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7</c:v>
                </c:pt>
                <c:pt idx="2">
                  <c:v>6</c:v>
                </c:pt>
                <c:pt idx="3">
                  <c:v>2</c:v>
                </c:pt>
                <c:pt idx="4">
                  <c:v>1</c:v>
                </c:pt>
                <c:pt idx="5">
                  <c:v>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5836" y="314325"/>
          <a:ext cx="940255"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8986" y="390524"/>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82600" y="333374"/>
          <a:ext cx="1162051" cy="182336"/>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40344" y="247650"/>
          <a:ext cx="1005241" cy="277586"/>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98571" y="342900"/>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669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6153" y="156385"/>
          <a:ext cx="1940372" cy="5675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48474" y="0"/>
          <a:ext cx="1381125" cy="914399"/>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5408" y="120734"/>
          <a:ext cx="752129" cy="6701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3200" y="114300"/>
          <a:ext cx="1419225" cy="6954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28"/>
      <c r="G4" s="128"/>
      <c r="H4" s="128"/>
      <c r="I4" s="128"/>
      <c r="J4" s="128"/>
      <c r="K4" s="128"/>
      <c r="L4" s="46"/>
      <c r="M4" s="41"/>
    </row>
    <row r="5" spans="1:13" s="6" customFormat="1" x14ac:dyDescent="0.3">
      <c r="A5" s="41"/>
      <c r="B5" s="45"/>
      <c r="C5" s="41"/>
      <c r="D5" s="41"/>
      <c r="E5" s="41"/>
      <c r="F5" s="129"/>
      <c r="G5" s="129"/>
      <c r="H5" s="129"/>
      <c r="I5" s="129"/>
      <c r="J5" s="129"/>
      <c r="K5" s="129"/>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30" t="s">
        <v>81</v>
      </c>
      <c r="D8" s="130"/>
      <c r="E8" s="130"/>
      <c r="F8" s="130"/>
      <c r="G8" s="130"/>
      <c r="H8" s="130"/>
      <c r="I8" s="130"/>
      <c r="J8" s="130"/>
      <c r="K8" s="130"/>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abSelected="1" zoomScale="85" zoomScaleNormal="85" workbookViewId="0">
      <selection activeCell="D65" sqref="D65:M65"/>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222"/>
      <c r="B7" s="223"/>
      <c r="C7" s="223"/>
      <c r="D7" s="218" t="s">
        <v>82</v>
      </c>
      <c r="E7" s="218"/>
      <c r="F7" s="218"/>
      <c r="G7" s="218"/>
      <c r="H7" s="218"/>
      <c r="I7" s="218"/>
      <c r="J7" s="218"/>
      <c r="K7" s="218"/>
      <c r="L7" s="218"/>
      <c r="M7" s="219"/>
    </row>
    <row r="8" spans="1:13" ht="36.75" customHeight="1" x14ac:dyDescent="0.3">
      <c r="A8" s="224"/>
      <c r="B8" s="225"/>
      <c r="C8" s="225"/>
      <c r="D8" s="220" t="s">
        <v>65</v>
      </c>
      <c r="E8" s="220"/>
      <c r="F8" s="220"/>
      <c r="G8" s="220"/>
      <c r="H8" s="220"/>
      <c r="I8" s="220"/>
      <c r="J8" s="220"/>
      <c r="K8" s="220"/>
      <c r="L8" s="220"/>
      <c r="M8" s="221"/>
    </row>
    <row r="9" spans="1:13" ht="30" customHeight="1" thickBot="1" x14ac:dyDescent="0.35">
      <c r="A9" s="226"/>
      <c r="B9" s="227"/>
      <c r="C9" s="227"/>
      <c r="D9" s="216" t="s">
        <v>104</v>
      </c>
      <c r="E9" s="216"/>
      <c r="F9" s="216"/>
      <c r="G9" s="216"/>
      <c r="H9" s="216"/>
      <c r="I9" s="216"/>
      <c r="J9" s="216"/>
      <c r="K9" s="216"/>
      <c r="L9" s="216"/>
      <c r="M9" s="217"/>
    </row>
    <row r="10" spans="1:13" ht="7.5" customHeight="1" thickBot="1" x14ac:dyDescent="0.35">
      <c r="A10" s="212"/>
      <c r="B10" s="212"/>
      <c r="C10" s="212"/>
      <c r="D10" s="212"/>
      <c r="E10" s="212"/>
      <c r="F10" s="212"/>
      <c r="G10" s="212"/>
      <c r="H10" s="212"/>
      <c r="I10" s="212"/>
      <c r="J10" s="212"/>
      <c r="K10" s="212"/>
      <c r="L10" s="212"/>
      <c r="M10" s="212"/>
    </row>
    <row r="11" spans="1:13" ht="30" customHeight="1" thickBot="1" x14ac:dyDescent="0.35">
      <c r="A11" s="209" t="s">
        <v>106</v>
      </c>
      <c r="B11" s="210"/>
      <c r="C11" s="210"/>
      <c r="D11" s="210"/>
      <c r="E11" s="210"/>
      <c r="F11" s="210"/>
      <c r="G11" s="210"/>
      <c r="H11" s="210"/>
      <c r="I11" s="210"/>
      <c r="J11" s="210"/>
      <c r="K11" s="210"/>
      <c r="L11" s="210"/>
      <c r="M11" s="211"/>
    </row>
    <row r="12" spans="1:13" ht="126.75" customHeight="1" thickBot="1" x14ac:dyDescent="0.35">
      <c r="A12" s="213" t="s">
        <v>154</v>
      </c>
      <c r="B12" s="214"/>
      <c r="C12" s="214"/>
      <c r="D12" s="214"/>
      <c r="E12" s="214"/>
      <c r="F12" s="214"/>
      <c r="G12" s="214"/>
      <c r="H12" s="214"/>
      <c r="I12" s="214"/>
      <c r="J12" s="214"/>
      <c r="K12" s="214"/>
      <c r="L12" s="214"/>
      <c r="M12" s="215"/>
    </row>
    <row r="13" spans="1:13" ht="18.600000000000001" thickBot="1" x14ac:dyDescent="0.4">
      <c r="A13" s="172" t="s">
        <v>113</v>
      </c>
      <c r="B13" s="173"/>
      <c r="C13" s="173"/>
      <c r="D13" s="173"/>
      <c r="E13" s="173"/>
      <c r="F13" s="173"/>
      <c r="G13" s="173"/>
      <c r="H13" s="173"/>
      <c r="I13" s="173"/>
      <c r="J13" s="173"/>
      <c r="K13" s="173"/>
      <c r="L13" s="173"/>
      <c r="M13" s="174"/>
    </row>
    <row r="14" spans="1:13" ht="15.6" x14ac:dyDescent="0.3">
      <c r="A14" s="193" t="s">
        <v>114</v>
      </c>
      <c r="B14" s="194"/>
      <c r="C14" s="194"/>
      <c r="D14" s="140" t="s">
        <v>135</v>
      </c>
      <c r="E14" s="141"/>
      <c r="F14" s="141"/>
      <c r="G14" s="141"/>
      <c r="H14" s="141"/>
      <c r="I14" s="141"/>
      <c r="J14" s="141"/>
      <c r="K14" s="141"/>
      <c r="L14" s="141"/>
      <c r="M14" s="142"/>
    </row>
    <row r="15" spans="1:13" ht="15.6" x14ac:dyDescent="0.3">
      <c r="A15" s="195" t="s">
        <v>112</v>
      </c>
      <c r="B15" s="196"/>
      <c r="C15" s="196"/>
      <c r="D15" s="143" t="s">
        <v>136</v>
      </c>
      <c r="E15" s="144"/>
      <c r="F15" s="144"/>
      <c r="G15" s="144"/>
      <c r="H15" s="144"/>
      <c r="I15" s="144"/>
      <c r="J15" s="144"/>
      <c r="K15" s="144"/>
      <c r="L15" s="144"/>
      <c r="M15" s="145"/>
    </row>
    <row r="16" spans="1:13" ht="29.25" customHeight="1" x14ac:dyDescent="0.3">
      <c r="A16" s="197" t="s">
        <v>115</v>
      </c>
      <c r="B16" s="163"/>
      <c r="C16" s="163"/>
      <c r="D16" s="146" t="s">
        <v>137</v>
      </c>
      <c r="E16" s="147"/>
      <c r="F16" s="147"/>
      <c r="G16" s="147"/>
      <c r="H16" s="147"/>
      <c r="I16" s="147"/>
      <c r="J16" s="147"/>
      <c r="K16" s="147"/>
      <c r="L16" s="147"/>
      <c r="M16" s="148"/>
    </row>
    <row r="17" spans="1:13" ht="30" customHeight="1" x14ac:dyDescent="0.3">
      <c r="A17" s="198" t="s">
        <v>139</v>
      </c>
      <c r="B17" s="199"/>
      <c r="C17" s="199"/>
      <c r="D17" s="131" t="s">
        <v>138</v>
      </c>
      <c r="E17" s="132"/>
      <c r="F17" s="132"/>
      <c r="G17" s="132"/>
      <c r="H17" s="132"/>
      <c r="I17" s="132"/>
      <c r="J17" s="132"/>
      <c r="K17" s="132"/>
      <c r="L17" s="132"/>
      <c r="M17" s="149"/>
    </row>
    <row r="18" spans="1:13" ht="16.2" thickBot="1" x14ac:dyDescent="0.35">
      <c r="A18" s="200" t="s">
        <v>116</v>
      </c>
      <c r="B18" s="201"/>
      <c r="C18" s="201"/>
      <c r="D18" s="150" t="s">
        <v>140</v>
      </c>
      <c r="E18" s="151"/>
      <c r="F18" s="151"/>
      <c r="G18" s="151"/>
      <c r="H18" s="151"/>
      <c r="I18" s="151"/>
      <c r="J18" s="151"/>
      <c r="K18" s="151"/>
      <c r="L18" s="151"/>
      <c r="M18" s="152"/>
    </row>
    <row r="19" spans="1:13" ht="18.600000000000001" thickBot="1" x14ac:dyDescent="0.4">
      <c r="A19" s="190" t="s">
        <v>112</v>
      </c>
      <c r="B19" s="191"/>
      <c r="C19" s="191"/>
      <c r="D19" s="191"/>
      <c r="E19" s="191"/>
      <c r="F19" s="191"/>
      <c r="G19" s="191"/>
      <c r="H19" s="191"/>
      <c r="I19" s="191"/>
      <c r="J19" s="191"/>
      <c r="K19" s="191"/>
      <c r="L19" s="191"/>
      <c r="M19" s="192"/>
    </row>
    <row r="20" spans="1:13" ht="129.75" customHeight="1" x14ac:dyDescent="0.3">
      <c r="A20" s="202" t="s">
        <v>215</v>
      </c>
      <c r="B20" s="203"/>
      <c r="C20" s="203"/>
      <c r="D20" s="203"/>
      <c r="E20" s="203"/>
      <c r="F20" s="203"/>
      <c r="G20" s="203"/>
      <c r="H20" s="203"/>
      <c r="I20" s="203"/>
      <c r="J20" s="203"/>
      <c r="K20" s="203"/>
      <c r="L20" s="203"/>
      <c r="M20" s="204"/>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231" t="s">
        <v>158</v>
      </c>
      <c r="B27" s="232"/>
      <c r="C27" s="232"/>
      <c r="D27" s="232"/>
      <c r="E27" s="232"/>
      <c r="F27" s="232"/>
      <c r="G27" s="232"/>
      <c r="H27" s="232"/>
      <c r="I27" s="232"/>
      <c r="J27" s="232"/>
      <c r="K27" s="232"/>
      <c r="L27" s="232"/>
      <c r="M27" s="233"/>
    </row>
    <row r="28" spans="1:13" ht="30" customHeight="1" thickBot="1" x14ac:dyDescent="0.35">
      <c r="A28" s="228" t="s">
        <v>155</v>
      </c>
      <c r="B28" s="229"/>
      <c r="C28" s="229"/>
      <c r="D28" s="229"/>
      <c r="E28" s="229"/>
      <c r="F28" s="229"/>
      <c r="G28" s="229"/>
      <c r="H28" s="229"/>
      <c r="I28" s="229"/>
      <c r="J28" s="229"/>
      <c r="K28" s="229"/>
      <c r="L28" s="229"/>
      <c r="M28" s="230"/>
    </row>
    <row r="29" spans="1:13" ht="20.25" customHeight="1" thickBot="1" x14ac:dyDescent="0.35">
      <c r="A29" s="206" t="s">
        <v>156</v>
      </c>
      <c r="B29" s="207"/>
      <c r="C29" s="207"/>
      <c r="D29" s="207" t="s">
        <v>105</v>
      </c>
      <c r="E29" s="207"/>
      <c r="F29" s="207"/>
      <c r="G29" s="207"/>
      <c r="H29" s="207"/>
      <c r="I29" s="207"/>
      <c r="J29" s="207"/>
      <c r="K29" s="207"/>
      <c r="L29" s="207"/>
      <c r="M29" s="208"/>
    </row>
    <row r="30" spans="1:13" s="82" customFormat="1" ht="21" customHeight="1" x14ac:dyDescent="0.3">
      <c r="A30" s="205" t="s">
        <v>49</v>
      </c>
      <c r="B30" s="162"/>
      <c r="C30" s="162"/>
      <c r="D30" s="153" t="s">
        <v>141</v>
      </c>
      <c r="E30" s="154"/>
      <c r="F30" s="154"/>
      <c r="G30" s="154"/>
      <c r="H30" s="154"/>
      <c r="I30" s="154"/>
      <c r="J30" s="154"/>
      <c r="K30" s="154"/>
      <c r="L30" s="154"/>
      <c r="M30" s="155"/>
    </row>
    <row r="31" spans="1:13" s="82" customFormat="1" ht="33.75" customHeight="1" x14ac:dyDescent="0.3">
      <c r="A31" s="188" t="s">
        <v>107</v>
      </c>
      <c r="B31" s="189"/>
      <c r="C31" s="189"/>
      <c r="D31" s="131" t="s">
        <v>216</v>
      </c>
      <c r="E31" s="132"/>
      <c r="F31" s="132"/>
      <c r="G31" s="132"/>
      <c r="H31" s="132"/>
      <c r="I31" s="132"/>
      <c r="J31" s="132"/>
      <c r="K31" s="132"/>
      <c r="L31" s="132"/>
      <c r="M31" s="149"/>
    </row>
    <row r="32" spans="1:13" s="82" customFormat="1" ht="30" customHeight="1" x14ac:dyDescent="0.3">
      <c r="A32" s="188" t="s">
        <v>108</v>
      </c>
      <c r="B32" s="189"/>
      <c r="C32" s="189"/>
      <c r="D32" s="156" t="s">
        <v>142</v>
      </c>
      <c r="E32" s="157"/>
      <c r="F32" s="157"/>
      <c r="G32" s="157"/>
      <c r="H32" s="157"/>
      <c r="I32" s="157"/>
      <c r="J32" s="157"/>
      <c r="K32" s="157"/>
      <c r="L32" s="157"/>
      <c r="M32" s="158"/>
    </row>
    <row r="33" spans="1:13" s="82" customFormat="1" ht="31.5" customHeight="1" x14ac:dyDescent="0.3">
      <c r="A33" s="188" t="s">
        <v>50</v>
      </c>
      <c r="B33" s="189"/>
      <c r="C33" s="189"/>
      <c r="D33" s="156" t="s">
        <v>143</v>
      </c>
      <c r="E33" s="157"/>
      <c r="F33" s="157"/>
      <c r="G33" s="157"/>
      <c r="H33" s="157"/>
      <c r="I33" s="157"/>
      <c r="J33" s="157"/>
      <c r="K33" s="157"/>
      <c r="L33" s="157"/>
      <c r="M33" s="158"/>
    </row>
    <row r="34" spans="1:13" s="82" customFormat="1" ht="30.75" customHeight="1" x14ac:dyDescent="0.3">
      <c r="A34" s="188" t="s">
        <v>109</v>
      </c>
      <c r="B34" s="189"/>
      <c r="C34" s="189"/>
      <c r="D34" s="131" t="s">
        <v>144</v>
      </c>
      <c r="E34" s="132"/>
      <c r="F34" s="132"/>
      <c r="G34" s="132"/>
      <c r="H34" s="132"/>
      <c r="I34" s="132"/>
      <c r="J34" s="132"/>
      <c r="K34" s="132"/>
      <c r="L34" s="132"/>
      <c r="M34" s="149"/>
    </row>
    <row r="35" spans="1:13" s="82" customFormat="1" ht="35.25" customHeight="1" x14ac:dyDescent="0.3">
      <c r="A35" s="188" t="s">
        <v>73</v>
      </c>
      <c r="B35" s="189"/>
      <c r="C35" s="189"/>
      <c r="D35" s="131" t="s">
        <v>145</v>
      </c>
      <c r="E35" s="132"/>
      <c r="F35" s="132"/>
      <c r="G35" s="132"/>
      <c r="H35" s="132"/>
      <c r="I35" s="132"/>
      <c r="J35" s="132"/>
      <c r="K35" s="132"/>
      <c r="L35" s="132"/>
      <c r="M35" s="149"/>
    </row>
    <row r="36" spans="1:13" s="82" customFormat="1" ht="21" customHeight="1" x14ac:dyDescent="0.3">
      <c r="A36" s="188" t="s">
        <v>0</v>
      </c>
      <c r="B36" s="189"/>
      <c r="C36" s="189"/>
      <c r="D36" s="156" t="s">
        <v>146</v>
      </c>
      <c r="E36" s="157"/>
      <c r="F36" s="157"/>
      <c r="G36" s="157"/>
      <c r="H36" s="157"/>
      <c r="I36" s="157"/>
      <c r="J36" s="157"/>
      <c r="K36" s="157"/>
      <c r="L36" s="157"/>
      <c r="M36" s="158"/>
    </row>
    <row r="37" spans="1:13" s="82" customFormat="1" ht="36.75" customHeight="1" x14ac:dyDescent="0.3">
      <c r="A37" s="188" t="s">
        <v>1</v>
      </c>
      <c r="B37" s="189"/>
      <c r="C37" s="189"/>
      <c r="D37" s="131" t="s">
        <v>147</v>
      </c>
      <c r="E37" s="132"/>
      <c r="F37" s="132"/>
      <c r="G37" s="132"/>
      <c r="H37" s="132"/>
      <c r="I37" s="132"/>
      <c r="J37" s="132"/>
      <c r="K37" s="132"/>
      <c r="L37" s="132"/>
      <c r="M37" s="149"/>
    </row>
    <row r="38" spans="1:13" s="82" customFormat="1" ht="35.25" customHeight="1" x14ac:dyDescent="0.3">
      <c r="A38" s="188" t="s">
        <v>2</v>
      </c>
      <c r="B38" s="189"/>
      <c r="C38" s="189"/>
      <c r="D38" s="131" t="s">
        <v>148</v>
      </c>
      <c r="E38" s="132"/>
      <c r="F38" s="132"/>
      <c r="G38" s="132"/>
      <c r="H38" s="132"/>
      <c r="I38" s="132"/>
      <c r="J38" s="132"/>
      <c r="K38" s="132"/>
      <c r="L38" s="132"/>
      <c r="M38" s="149"/>
    </row>
    <row r="39" spans="1:13" s="82" customFormat="1" ht="21" customHeight="1" x14ac:dyDescent="0.3">
      <c r="A39" s="170" t="s">
        <v>1</v>
      </c>
      <c r="B39" s="132"/>
      <c r="C39" s="133"/>
      <c r="D39" s="156" t="s">
        <v>149</v>
      </c>
      <c r="E39" s="157"/>
      <c r="F39" s="157"/>
      <c r="G39" s="157"/>
      <c r="H39" s="157"/>
      <c r="I39" s="157"/>
      <c r="J39" s="157"/>
      <c r="K39" s="157"/>
      <c r="L39" s="157"/>
      <c r="M39" s="158"/>
    </row>
    <row r="40" spans="1:13" s="82" customFormat="1" ht="31.5" customHeight="1" x14ac:dyDescent="0.3">
      <c r="A40" s="170" t="s">
        <v>110</v>
      </c>
      <c r="B40" s="132"/>
      <c r="C40" s="133"/>
      <c r="D40" s="156" t="s">
        <v>150</v>
      </c>
      <c r="E40" s="157"/>
      <c r="F40" s="157"/>
      <c r="G40" s="157"/>
      <c r="H40" s="157"/>
      <c r="I40" s="157"/>
      <c r="J40" s="157"/>
      <c r="K40" s="157"/>
      <c r="L40" s="157"/>
      <c r="M40" s="158"/>
    </row>
    <row r="41" spans="1:13" s="82" customFormat="1" ht="54" customHeight="1" x14ac:dyDescent="0.3">
      <c r="A41" s="170" t="s">
        <v>209</v>
      </c>
      <c r="B41" s="132"/>
      <c r="C41" s="133"/>
      <c r="D41" s="131" t="s">
        <v>157</v>
      </c>
      <c r="E41" s="132"/>
      <c r="F41" s="132"/>
      <c r="G41" s="132"/>
      <c r="H41" s="132"/>
      <c r="I41" s="132"/>
      <c r="J41" s="132"/>
      <c r="K41" s="132"/>
      <c r="L41" s="132"/>
      <c r="M41" s="149"/>
    </row>
    <row r="42" spans="1:13" s="82" customFormat="1" ht="43.5" customHeight="1" thickBot="1" x14ac:dyDescent="0.35">
      <c r="A42" s="171" t="s">
        <v>3</v>
      </c>
      <c r="B42" s="138"/>
      <c r="C42" s="139"/>
      <c r="D42" s="137" t="s">
        <v>151</v>
      </c>
      <c r="E42" s="138"/>
      <c r="F42" s="138"/>
      <c r="G42" s="138"/>
      <c r="H42" s="138"/>
      <c r="I42" s="138"/>
      <c r="J42" s="138"/>
      <c r="K42" s="138"/>
      <c r="L42" s="138"/>
      <c r="M42" s="175"/>
    </row>
    <row r="43" spans="1:13" ht="18.600000000000001" thickBot="1" x14ac:dyDescent="0.4">
      <c r="A43" s="172" t="s">
        <v>115</v>
      </c>
      <c r="B43" s="173"/>
      <c r="C43" s="173"/>
      <c r="D43" s="173"/>
      <c r="E43" s="173"/>
      <c r="F43" s="173"/>
      <c r="G43" s="173"/>
      <c r="H43" s="173"/>
      <c r="I43" s="173"/>
      <c r="J43" s="173"/>
      <c r="K43" s="173"/>
      <c r="L43" s="173"/>
      <c r="M43" s="174"/>
    </row>
    <row r="44" spans="1:13" ht="99" customHeight="1" thickBot="1" x14ac:dyDescent="0.35">
      <c r="A44" s="179" t="s">
        <v>160</v>
      </c>
      <c r="B44" s="180"/>
      <c r="C44" s="180"/>
      <c r="D44" s="180"/>
      <c r="E44" s="180"/>
      <c r="F44" s="180"/>
      <c r="G44" s="180"/>
      <c r="H44" s="180"/>
      <c r="I44" s="180"/>
      <c r="J44" s="180"/>
      <c r="K44" s="180"/>
      <c r="L44" s="180"/>
      <c r="M44" s="181"/>
    </row>
    <row r="45" spans="1:13" ht="18.600000000000001" thickBot="1" x14ac:dyDescent="0.4">
      <c r="A45" s="176" t="s">
        <v>117</v>
      </c>
      <c r="B45" s="177"/>
      <c r="C45" s="177"/>
      <c r="D45" s="177"/>
      <c r="E45" s="177"/>
      <c r="F45" s="177"/>
      <c r="G45" s="177"/>
      <c r="H45" s="177"/>
      <c r="I45" s="177"/>
      <c r="J45" s="177"/>
      <c r="K45" s="177"/>
      <c r="L45" s="177"/>
      <c r="M45" s="178"/>
    </row>
    <row r="46" spans="1:13" ht="36.75" customHeight="1" x14ac:dyDescent="0.35">
      <c r="A46" s="182" t="s">
        <v>159</v>
      </c>
      <c r="B46" s="183"/>
      <c r="C46" s="183"/>
      <c r="D46" s="183"/>
      <c r="E46" s="183"/>
      <c r="F46" s="183"/>
      <c r="G46" s="183"/>
      <c r="H46" s="183"/>
      <c r="I46" s="183"/>
      <c r="J46" s="183"/>
      <c r="K46" s="183"/>
      <c r="L46" s="183"/>
      <c r="M46" s="184"/>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159" t="s">
        <v>118</v>
      </c>
      <c r="B52" s="160"/>
      <c r="C52" s="160"/>
      <c r="D52" s="160"/>
      <c r="E52" s="160"/>
      <c r="F52" s="160"/>
      <c r="G52" s="160"/>
      <c r="H52" s="160"/>
      <c r="I52" s="160"/>
      <c r="J52" s="160"/>
      <c r="K52" s="160"/>
      <c r="L52" s="160"/>
      <c r="M52" s="161"/>
    </row>
    <row r="53" spans="1:13" ht="91.5" customHeight="1" x14ac:dyDescent="0.3">
      <c r="A53" s="185" t="s">
        <v>161</v>
      </c>
      <c r="B53" s="186"/>
      <c r="C53" s="186"/>
      <c r="D53" s="186"/>
      <c r="E53" s="186"/>
      <c r="F53" s="186"/>
      <c r="G53" s="186"/>
      <c r="H53" s="186"/>
      <c r="I53" s="186"/>
      <c r="J53" s="186"/>
      <c r="K53" s="186"/>
      <c r="L53" s="186"/>
      <c r="M53" s="186"/>
    </row>
    <row r="54" spans="1:13" ht="18" x14ac:dyDescent="0.35">
      <c r="A54" s="187" t="s">
        <v>156</v>
      </c>
      <c r="B54" s="187"/>
      <c r="C54" s="187"/>
      <c r="D54" s="187" t="s">
        <v>105</v>
      </c>
      <c r="E54" s="187"/>
      <c r="F54" s="187"/>
      <c r="G54" s="187"/>
      <c r="H54" s="187"/>
      <c r="I54" s="187"/>
      <c r="J54" s="187"/>
      <c r="K54" s="187"/>
      <c r="L54" s="187"/>
      <c r="M54" s="187"/>
    </row>
    <row r="55" spans="1:13" ht="32.25" customHeight="1" x14ac:dyDescent="0.3">
      <c r="A55" s="162" t="s">
        <v>121</v>
      </c>
      <c r="B55" s="162"/>
      <c r="C55" s="162"/>
      <c r="D55" s="134" t="s">
        <v>162</v>
      </c>
      <c r="E55" s="135"/>
      <c r="F55" s="135"/>
      <c r="G55" s="135"/>
      <c r="H55" s="135"/>
      <c r="I55" s="135"/>
      <c r="J55" s="135"/>
      <c r="K55" s="135"/>
      <c r="L55" s="135"/>
      <c r="M55" s="136"/>
    </row>
    <row r="56" spans="1:13" ht="15" x14ac:dyDescent="0.3">
      <c r="A56" s="163" t="s">
        <v>122</v>
      </c>
      <c r="B56" s="163"/>
      <c r="C56" s="163"/>
      <c r="D56" s="131" t="s">
        <v>163</v>
      </c>
      <c r="E56" s="132"/>
      <c r="F56" s="132"/>
      <c r="G56" s="132"/>
      <c r="H56" s="132"/>
      <c r="I56" s="132"/>
      <c r="J56" s="132"/>
      <c r="K56" s="132"/>
      <c r="L56" s="132"/>
      <c r="M56" s="133"/>
    </row>
    <row r="57" spans="1:13" ht="15" x14ac:dyDescent="0.3">
      <c r="A57" s="163" t="s">
        <v>123</v>
      </c>
      <c r="B57" s="163"/>
      <c r="C57" s="163"/>
      <c r="D57" s="131" t="s">
        <v>164</v>
      </c>
      <c r="E57" s="132"/>
      <c r="F57" s="132"/>
      <c r="G57" s="132"/>
      <c r="H57" s="132"/>
      <c r="I57" s="132"/>
      <c r="J57" s="132"/>
      <c r="K57" s="132"/>
      <c r="L57" s="132"/>
      <c r="M57" s="133"/>
    </row>
    <row r="58" spans="1:13" ht="15" x14ac:dyDescent="0.3">
      <c r="A58" s="163" t="s">
        <v>124</v>
      </c>
      <c r="B58" s="163"/>
      <c r="C58" s="163"/>
      <c r="D58" s="131" t="s">
        <v>165</v>
      </c>
      <c r="E58" s="132"/>
      <c r="F58" s="132"/>
      <c r="G58" s="132"/>
      <c r="H58" s="132"/>
      <c r="I58" s="132"/>
      <c r="J58" s="132"/>
      <c r="K58" s="132"/>
      <c r="L58" s="132"/>
      <c r="M58" s="133"/>
    </row>
    <row r="59" spans="1:13" ht="15" x14ac:dyDescent="0.3">
      <c r="A59" s="164" t="s">
        <v>125</v>
      </c>
      <c r="B59" s="164"/>
      <c r="C59" s="164"/>
      <c r="D59" s="131" t="s">
        <v>166</v>
      </c>
      <c r="E59" s="132"/>
      <c r="F59" s="132"/>
      <c r="G59" s="132"/>
      <c r="H59" s="132"/>
      <c r="I59" s="132"/>
      <c r="J59" s="132"/>
      <c r="K59" s="132"/>
      <c r="L59" s="132"/>
      <c r="M59" s="133"/>
    </row>
    <row r="60" spans="1:13" ht="28.5" customHeight="1" x14ac:dyDescent="0.3">
      <c r="A60" s="137" t="s">
        <v>126</v>
      </c>
      <c r="B60" s="138"/>
      <c r="C60" s="139"/>
      <c r="D60" s="132" t="s">
        <v>169</v>
      </c>
      <c r="E60" s="132"/>
      <c r="F60" s="132"/>
      <c r="G60" s="132"/>
      <c r="H60" s="132"/>
      <c r="I60" s="132"/>
      <c r="J60" s="132"/>
      <c r="K60" s="132"/>
      <c r="L60" s="132"/>
      <c r="M60" s="133"/>
    </row>
    <row r="61" spans="1:13" ht="13.5" customHeight="1" x14ac:dyDescent="0.3">
      <c r="A61" s="166" t="s">
        <v>128</v>
      </c>
      <c r="B61" s="167"/>
      <c r="C61" s="168"/>
      <c r="D61" s="132" t="s">
        <v>168</v>
      </c>
      <c r="E61" s="132"/>
      <c r="F61" s="132"/>
      <c r="G61" s="132"/>
      <c r="H61" s="132"/>
      <c r="I61" s="132"/>
      <c r="J61" s="132"/>
      <c r="K61" s="132"/>
      <c r="L61" s="132"/>
      <c r="M61" s="133"/>
    </row>
    <row r="62" spans="1:13" ht="15" x14ac:dyDescent="0.3">
      <c r="A62" s="153" t="s">
        <v>127</v>
      </c>
      <c r="B62" s="154"/>
      <c r="C62" s="169"/>
      <c r="D62" s="132" t="s">
        <v>167</v>
      </c>
      <c r="E62" s="132"/>
      <c r="F62" s="132"/>
      <c r="G62" s="132"/>
      <c r="H62" s="132"/>
      <c r="I62" s="132"/>
      <c r="J62" s="132"/>
      <c r="K62" s="132"/>
      <c r="L62" s="132"/>
      <c r="M62" s="133"/>
    </row>
    <row r="63" spans="1:13" ht="43.5" customHeight="1" x14ac:dyDescent="0.3">
      <c r="A63" s="156" t="s">
        <v>91</v>
      </c>
      <c r="B63" s="157"/>
      <c r="C63" s="165"/>
      <c r="D63" s="131" t="s">
        <v>173</v>
      </c>
      <c r="E63" s="132"/>
      <c r="F63" s="132"/>
      <c r="G63" s="132"/>
      <c r="H63" s="132"/>
      <c r="I63" s="132"/>
      <c r="J63" s="132"/>
      <c r="K63" s="132"/>
      <c r="L63" s="132"/>
      <c r="M63" s="133"/>
    </row>
    <row r="64" spans="1:13" ht="41.25" customHeight="1" x14ac:dyDescent="0.3">
      <c r="A64" s="156" t="s">
        <v>0</v>
      </c>
      <c r="B64" s="157"/>
      <c r="C64" s="165"/>
      <c r="D64" s="131" t="s">
        <v>170</v>
      </c>
      <c r="E64" s="132"/>
      <c r="F64" s="132"/>
      <c r="G64" s="132"/>
      <c r="H64" s="132"/>
      <c r="I64" s="132"/>
      <c r="J64" s="132"/>
      <c r="K64" s="132"/>
      <c r="L64" s="132"/>
      <c r="M64" s="133"/>
    </row>
    <row r="65" spans="1:13" ht="41.25" customHeight="1" x14ac:dyDescent="0.3">
      <c r="A65" s="156" t="s">
        <v>129</v>
      </c>
      <c r="B65" s="157"/>
      <c r="C65" s="165"/>
      <c r="D65" s="131" t="s">
        <v>171</v>
      </c>
      <c r="E65" s="132"/>
      <c r="F65" s="132"/>
      <c r="G65" s="132"/>
      <c r="H65" s="132"/>
      <c r="I65" s="132"/>
      <c r="J65" s="132"/>
      <c r="K65" s="132"/>
      <c r="L65" s="132"/>
      <c r="M65" s="133"/>
    </row>
    <row r="66" spans="1:13" ht="50.25" customHeight="1" x14ac:dyDescent="0.3">
      <c r="A66" s="131" t="s">
        <v>130</v>
      </c>
      <c r="B66" s="132"/>
      <c r="C66" s="133"/>
      <c r="D66" s="131" t="s">
        <v>172</v>
      </c>
      <c r="E66" s="132"/>
      <c r="F66" s="132"/>
      <c r="G66" s="132"/>
      <c r="H66" s="132"/>
      <c r="I66" s="132"/>
      <c r="J66" s="132"/>
      <c r="K66" s="132"/>
      <c r="L66" s="132"/>
      <c r="M66" s="133"/>
    </row>
    <row r="67" spans="1:13" ht="30.75" customHeight="1" x14ac:dyDescent="0.3">
      <c r="A67" s="156" t="s">
        <v>1</v>
      </c>
      <c r="B67" s="157"/>
      <c r="C67" s="165"/>
      <c r="D67" s="131" t="s">
        <v>174</v>
      </c>
      <c r="E67" s="132"/>
      <c r="F67" s="132"/>
      <c r="G67" s="132"/>
      <c r="H67" s="132"/>
      <c r="I67" s="132"/>
      <c r="J67" s="132"/>
      <c r="K67" s="132"/>
      <c r="L67" s="132"/>
      <c r="M67" s="133"/>
    </row>
    <row r="68" spans="1:13" ht="15" x14ac:dyDescent="0.3">
      <c r="A68" s="156" t="s">
        <v>131</v>
      </c>
      <c r="B68" s="157"/>
      <c r="C68" s="165"/>
      <c r="D68" s="131" t="s">
        <v>175</v>
      </c>
      <c r="E68" s="132"/>
      <c r="F68" s="132"/>
      <c r="G68" s="132"/>
      <c r="H68" s="132"/>
      <c r="I68" s="132"/>
      <c r="J68" s="132"/>
      <c r="K68" s="132"/>
      <c r="L68" s="132"/>
      <c r="M68" s="133"/>
    </row>
    <row r="69" spans="1:13" ht="15" x14ac:dyDescent="0.3">
      <c r="A69" s="156" t="s">
        <v>132</v>
      </c>
      <c r="B69" s="157"/>
      <c r="C69" s="165"/>
      <c r="D69" s="131" t="s">
        <v>176</v>
      </c>
      <c r="E69" s="132"/>
      <c r="F69" s="132"/>
      <c r="G69" s="132"/>
      <c r="H69" s="132"/>
      <c r="I69" s="132"/>
      <c r="J69" s="132"/>
      <c r="K69" s="132"/>
      <c r="L69" s="132"/>
      <c r="M69" s="133"/>
    </row>
    <row r="70" spans="1:13" ht="15" x14ac:dyDescent="0.3">
      <c r="A70" s="156" t="s">
        <v>89</v>
      </c>
      <c r="B70" s="157"/>
      <c r="C70" s="165"/>
      <c r="D70" s="131" t="s">
        <v>177</v>
      </c>
      <c r="E70" s="132"/>
      <c r="F70" s="132"/>
      <c r="G70" s="132"/>
      <c r="H70" s="132"/>
      <c r="I70" s="132"/>
      <c r="J70" s="132"/>
      <c r="K70" s="132"/>
      <c r="L70" s="132"/>
      <c r="M70" s="133"/>
    </row>
    <row r="71" spans="1:13" ht="15" x14ac:dyDescent="0.3">
      <c r="A71" s="156" t="s">
        <v>90</v>
      </c>
      <c r="B71" s="157"/>
      <c r="C71" s="165"/>
      <c r="D71" s="131" t="s">
        <v>178</v>
      </c>
      <c r="E71" s="132"/>
      <c r="F71" s="132"/>
      <c r="G71" s="132"/>
      <c r="H71" s="132"/>
      <c r="I71" s="132"/>
      <c r="J71" s="132"/>
      <c r="K71" s="132"/>
      <c r="L71" s="132"/>
      <c r="M71" s="133"/>
    </row>
    <row r="72" spans="1:13" ht="15" x14ac:dyDescent="0.3">
      <c r="A72" s="156" t="s">
        <v>133</v>
      </c>
      <c r="B72" s="157"/>
      <c r="C72" s="165"/>
      <c r="D72" s="131" t="s">
        <v>179</v>
      </c>
      <c r="E72" s="132"/>
      <c r="F72" s="132"/>
      <c r="G72" s="132"/>
      <c r="H72" s="132"/>
      <c r="I72" s="132"/>
      <c r="J72" s="132"/>
      <c r="K72" s="132"/>
      <c r="L72" s="132"/>
      <c r="M72" s="133"/>
    </row>
    <row r="73" spans="1:13" ht="15" x14ac:dyDescent="0.3">
      <c r="A73" s="156" t="s">
        <v>134</v>
      </c>
      <c r="B73" s="157"/>
      <c r="C73" s="165"/>
      <c r="D73" s="131" t="s">
        <v>180</v>
      </c>
      <c r="E73" s="132"/>
      <c r="F73" s="132"/>
      <c r="G73" s="132"/>
      <c r="H73" s="132"/>
      <c r="I73" s="132"/>
      <c r="J73" s="132"/>
      <c r="K73" s="132"/>
      <c r="L73" s="132"/>
      <c r="M73" s="133"/>
    </row>
    <row r="74" spans="1:13" ht="15" x14ac:dyDescent="0.3">
      <c r="A74" s="156" t="s">
        <v>181</v>
      </c>
      <c r="B74" s="157"/>
      <c r="C74" s="165"/>
      <c r="D74" s="131" t="s">
        <v>182</v>
      </c>
      <c r="E74" s="132"/>
      <c r="F74" s="132"/>
      <c r="G74" s="132"/>
      <c r="H74" s="132"/>
      <c r="I74" s="132"/>
      <c r="J74" s="132"/>
      <c r="K74" s="132"/>
      <c r="L74" s="132"/>
      <c r="M74" s="133"/>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A70" zoomScale="70" zoomScaleNormal="70" workbookViewId="0">
      <selection activeCell="E31" sqref="E31:E35"/>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44"/>
      <c r="C3" s="245"/>
      <c r="D3" s="245"/>
      <c r="E3" s="240" t="s">
        <v>82</v>
      </c>
      <c r="F3" s="240"/>
      <c r="G3" s="240"/>
      <c r="H3" s="240"/>
      <c r="I3" s="240"/>
      <c r="J3" s="241"/>
    </row>
    <row r="4" spans="1:10" s="6" customFormat="1" ht="23.4" x14ac:dyDescent="0.45">
      <c r="A4" s="41"/>
      <c r="B4" s="246"/>
      <c r="C4" s="247"/>
      <c r="D4" s="247"/>
      <c r="E4" s="242" t="s">
        <v>65</v>
      </c>
      <c r="F4" s="242"/>
      <c r="G4" s="242"/>
      <c r="H4" s="242"/>
      <c r="I4" s="242"/>
      <c r="J4" s="243"/>
    </row>
    <row r="5" spans="1:10" s="6" customFormat="1" ht="15.6" x14ac:dyDescent="0.3">
      <c r="A5" s="41"/>
      <c r="B5" s="239" t="s">
        <v>49</v>
      </c>
      <c r="C5" s="239"/>
      <c r="D5" s="239"/>
      <c r="E5" s="114" t="s">
        <v>233</v>
      </c>
      <c r="F5" s="25"/>
      <c r="G5" s="27" t="s">
        <v>70</v>
      </c>
      <c r="H5" s="107">
        <v>46118</v>
      </c>
      <c r="I5" s="248" t="s">
        <v>73</v>
      </c>
      <c r="J5" s="248"/>
    </row>
    <row r="6" spans="1:10" s="6" customFormat="1" ht="15.6" x14ac:dyDescent="0.3">
      <c r="A6" s="41"/>
      <c r="B6" s="239" t="s">
        <v>95</v>
      </c>
      <c r="C6" s="239"/>
      <c r="D6" s="239"/>
      <c r="E6" s="116" t="s">
        <v>230</v>
      </c>
      <c r="F6" s="25"/>
      <c r="G6" s="61" t="s">
        <v>50</v>
      </c>
      <c r="H6" s="25" t="s">
        <v>231</v>
      </c>
      <c r="I6" s="258">
        <f>IF(SUM(I9:I71)=0,"",AVERAGE(I9:I71))</f>
        <v>1.5714285714285714</v>
      </c>
      <c r="J6" s="258"/>
    </row>
    <row r="7" spans="1:10" s="6" customFormat="1" ht="15.6" x14ac:dyDescent="0.3">
      <c r="A7" s="41"/>
      <c r="B7" s="239" t="s">
        <v>71</v>
      </c>
      <c r="C7" s="239"/>
      <c r="D7" s="239"/>
      <c r="E7" s="259" t="s">
        <v>232</v>
      </c>
      <c r="F7" s="260"/>
      <c r="G7" s="260"/>
      <c r="H7" s="261"/>
      <c r="I7" s="258"/>
      <c r="J7" s="258"/>
    </row>
    <row r="8" spans="1:10" s="6" customFormat="1" ht="28.8" x14ac:dyDescent="0.3">
      <c r="A8" s="41"/>
      <c r="B8" s="2" t="s">
        <v>0</v>
      </c>
      <c r="C8" s="34" t="s">
        <v>0</v>
      </c>
      <c r="D8" s="102" t="s">
        <v>73</v>
      </c>
      <c r="E8" s="115" t="s">
        <v>85</v>
      </c>
      <c r="F8" s="3"/>
      <c r="G8" s="4" t="s">
        <v>73</v>
      </c>
      <c r="H8" s="3" t="s">
        <v>86</v>
      </c>
      <c r="I8" s="5" t="s">
        <v>111</v>
      </c>
      <c r="J8" s="109" t="s">
        <v>3</v>
      </c>
    </row>
    <row r="9" spans="1:10" s="6" customFormat="1" ht="388.8" x14ac:dyDescent="0.3">
      <c r="A9" s="16" t="str">
        <f>IF(I9&lt;5,MAX($A$8:A8)+1,"")</f>
        <v/>
      </c>
      <c r="B9" s="234" t="s">
        <v>4</v>
      </c>
      <c r="C9" s="54" t="s">
        <v>4</v>
      </c>
      <c r="D9" s="255">
        <f>IF(SUM(I9:I30)=0,"",AVERAGE(I9:I30))</f>
        <v>2.6363636363636362</v>
      </c>
      <c r="E9" s="236" t="s">
        <v>6</v>
      </c>
      <c r="F9" s="57" t="s">
        <v>6</v>
      </c>
      <c r="G9" s="253">
        <f>IF(SUM(I9:I10)=0,"",AVERAGE(I9:I10))</f>
        <v>8.5</v>
      </c>
      <c r="H9" s="29" t="s">
        <v>190</v>
      </c>
      <c r="I9" s="104">
        <v>9</v>
      </c>
      <c r="J9" s="110" t="s">
        <v>226</v>
      </c>
    </row>
    <row r="10" spans="1:10" s="6" customFormat="1" ht="28.8" x14ac:dyDescent="0.3">
      <c r="A10" s="16" t="str">
        <f>IF(I10&lt;5,MAX($A$8:A9)+1,"")</f>
        <v/>
      </c>
      <c r="B10" s="235"/>
      <c r="C10" s="54" t="s">
        <v>4</v>
      </c>
      <c r="D10" s="256"/>
      <c r="E10" s="238"/>
      <c r="F10" s="57" t="s">
        <v>6</v>
      </c>
      <c r="G10" s="271"/>
      <c r="H10" s="29" t="s">
        <v>191</v>
      </c>
      <c r="I10" s="104">
        <v>8</v>
      </c>
      <c r="J10" s="110"/>
    </row>
    <row r="11" spans="1:10" s="6" customFormat="1" ht="26.4" x14ac:dyDescent="0.3">
      <c r="A11" s="16" t="str">
        <f>IF(I11&lt;5,MAX($A$8:A10)+1,"")</f>
        <v/>
      </c>
      <c r="B11" s="235"/>
      <c r="C11" s="54" t="s">
        <v>4</v>
      </c>
      <c r="D11" s="256"/>
      <c r="E11" s="95" t="s">
        <v>183</v>
      </c>
      <c r="F11" s="95" t="s">
        <v>183</v>
      </c>
      <c r="G11" s="105">
        <f>IF(SUM(I11:I11)=0,"",AVERAGE(I11:I11))</f>
        <v>7</v>
      </c>
      <c r="H11" s="29" t="s">
        <v>192</v>
      </c>
      <c r="I11" s="104">
        <v>7</v>
      </c>
      <c r="J11" s="110"/>
    </row>
    <row r="12" spans="1:10" s="6" customFormat="1" ht="79.2" x14ac:dyDescent="0.3">
      <c r="A12" s="16" t="str">
        <f>IF(I12&lt;5,MAX($A$8:A11)+1,"")</f>
        <v/>
      </c>
      <c r="B12" s="235"/>
      <c r="C12" s="54" t="s">
        <v>4</v>
      </c>
      <c r="D12" s="256"/>
      <c r="E12" s="26" t="s">
        <v>184</v>
      </c>
      <c r="F12" s="26" t="s">
        <v>184</v>
      </c>
      <c r="G12" s="105">
        <f>IF(SUM(I12:I12)=0,"",AVERAGE(I12:I12))</f>
        <v>6</v>
      </c>
      <c r="H12" s="29" t="s">
        <v>193</v>
      </c>
      <c r="I12" s="104">
        <v>6</v>
      </c>
      <c r="J12" s="110"/>
    </row>
    <row r="13" spans="1:10" s="6" customFormat="1" ht="66" x14ac:dyDescent="0.3">
      <c r="A13" s="16" t="str">
        <f>IF(I13&lt;5,MAX($A$8:A12)+1,"")</f>
        <v/>
      </c>
      <c r="B13" s="235"/>
      <c r="C13" s="54" t="s">
        <v>4</v>
      </c>
      <c r="D13" s="256"/>
      <c r="E13" s="236" t="s">
        <v>197</v>
      </c>
      <c r="F13" s="58" t="s">
        <v>197</v>
      </c>
      <c r="G13" s="253">
        <f>IF(SUM(I13:I22)=0,"",AVERAGE(I13:I22))</f>
        <v>2</v>
      </c>
      <c r="H13" s="29" t="s">
        <v>194</v>
      </c>
      <c r="I13" s="104">
        <v>5</v>
      </c>
      <c r="J13" s="110"/>
    </row>
    <row r="14" spans="1:10" s="6" customFormat="1" ht="28.8" x14ac:dyDescent="0.3">
      <c r="A14" s="16">
        <f>IF(I14&lt;5,MAX($A$8:A13)+1,"")</f>
        <v>1</v>
      </c>
      <c r="B14" s="235"/>
      <c r="C14" s="54" t="s">
        <v>4</v>
      </c>
      <c r="D14" s="256"/>
      <c r="E14" s="237"/>
      <c r="F14" s="58" t="s">
        <v>197</v>
      </c>
      <c r="G14" s="272"/>
      <c r="H14" s="29" t="s">
        <v>207</v>
      </c>
      <c r="I14" s="104">
        <v>4</v>
      </c>
      <c r="J14" s="110"/>
    </row>
    <row r="15" spans="1:10" s="6" customFormat="1" ht="288" x14ac:dyDescent="0.3">
      <c r="A15" s="16">
        <f>IF(I15&lt;5,MAX($A$8:A14)+1,"")</f>
        <v>2</v>
      </c>
      <c r="B15" s="235"/>
      <c r="C15" s="54" t="s">
        <v>4</v>
      </c>
      <c r="D15" s="256"/>
      <c r="E15" s="237"/>
      <c r="F15" s="58" t="s">
        <v>197</v>
      </c>
      <c r="G15" s="272"/>
      <c r="H15" s="29" t="s">
        <v>186</v>
      </c>
      <c r="I15" s="104">
        <v>3</v>
      </c>
      <c r="J15" s="110" t="s">
        <v>227</v>
      </c>
    </row>
    <row r="16" spans="1:10" s="6" customFormat="1" ht="28.8" x14ac:dyDescent="0.3">
      <c r="A16" s="16">
        <f>IF(I16&lt;5,MAX($A$8:A15)+1,"")</f>
        <v>3</v>
      </c>
      <c r="B16" s="235"/>
      <c r="C16" s="54" t="s">
        <v>4</v>
      </c>
      <c r="D16" s="256"/>
      <c r="E16" s="237"/>
      <c r="F16" s="58" t="s">
        <v>197</v>
      </c>
      <c r="G16" s="272"/>
      <c r="H16" s="29" t="s">
        <v>187</v>
      </c>
      <c r="I16" s="104">
        <v>2</v>
      </c>
      <c r="J16" s="110"/>
    </row>
    <row r="17" spans="1:10" s="6" customFormat="1" ht="118.8" x14ac:dyDescent="0.3">
      <c r="A17" s="16">
        <f>IF(I17&lt;5,MAX($A$8:A16)+1,"")</f>
        <v>4</v>
      </c>
      <c r="B17" s="235"/>
      <c r="C17" s="54" t="s">
        <v>4</v>
      </c>
      <c r="D17" s="256"/>
      <c r="E17" s="237"/>
      <c r="F17" s="58" t="s">
        <v>197</v>
      </c>
      <c r="G17" s="272"/>
      <c r="H17" s="29" t="s">
        <v>195</v>
      </c>
      <c r="I17" s="104">
        <v>1</v>
      </c>
      <c r="J17" s="110"/>
    </row>
    <row r="18" spans="1:10" s="6" customFormat="1" ht="28.8" x14ac:dyDescent="0.3">
      <c r="A18" s="16">
        <f>IF(I18&lt;5,MAX($A$8:A17)+1,"")</f>
        <v>5</v>
      </c>
      <c r="B18" s="235"/>
      <c r="C18" s="54" t="s">
        <v>4</v>
      </c>
      <c r="D18" s="256"/>
      <c r="E18" s="237"/>
      <c r="F18" s="58" t="s">
        <v>197</v>
      </c>
      <c r="G18" s="272"/>
      <c r="H18" s="29" t="s">
        <v>36</v>
      </c>
      <c r="I18" s="104">
        <v>1</v>
      </c>
      <c r="J18" s="110"/>
    </row>
    <row r="19" spans="1:10" s="6" customFormat="1" ht="52.8" x14ac:dyDescent="0.3">
      <c r="A19" s="16">
        <f>IF(I19&lt;5,MAX($A$8:A18)+1,"")</f>
        <v>6</v>
      </c>
      <c r="B19" s="235"/>
      <c r="C19" s="54" t="s">
        <v>4</v>
      </c>
      <c r="D19" s="256"/>
      <c r="E19" s="237"/>
      <c r="F19" s="58" t="s">
        <v>197</v>
      </c>
      <c r="G19" s="272"/>
      <c r="H19" s="29" t="s">
        <v>13</v>
      </c>
      <c r="I19" s="104">
        <v>1</v>
      </c>
      <c r="J19" s="110"/>
    </row>
    <row r="20" spans="1:10" s="6" customFormat="1" ht="409.6" x14ac:dyDescent="0.3">
      <c r="A20" s="16">
        <f>IF(I20&lt;5,MAX($A$8:A19)+1,"")</f>
        <v>7</v>
      </c>
      <c r="B20" s="235"/>
      <c r="C20" s="54" t="s">
        <v>4</v>
      </c>
      <c r="D20" s="256"/>
      <c r="E20" s="237"/>
      <c r="F20" s="58" t="s">
        <v>197</v>
      </c>
      <c r="G20" s="272"/>
      <c r="H20" s="29" t="s">
        <v>188</v>
      </c>
      <c r="I20" s="104">
        <v>1</v>
      </c>
      <c r="J20" s="110" t="s">
        <v>229</v>
      </c>
    </row>
    <row r="21" spans="1:10" s="6" customFormat="1" ht="28.8" x14ac:dyDescent="0.3">
      <c r="A21" s="16">
        <f>IF(I21&lt;5,MAX($A$8:A20)+1,"")</f>
        <v>8</v>
      </c>
      <c r="B21" s="235"/>
      <c r="C21" s="54" t="s">
        <v>4</v>
      </c>
      <c r="D21" s="256"/>
      <c r="E21" s="237"/>
      <c r="F21" s="58" t="s">
        <v>197</v>
      </c>
      <c r="G21" s="272"/>
      <c r="H21" s="29" t="s">
        <v>189</v>
      </c>
      <c r="I21" s="104">
        <v>1</v>
      </c>
      <c r="J21" s="110"/>
    </row>
    <row r="22" spans="1:10" s="6" customFormat="1" ht="28.8" x14ac:dyDescent="0.3">
      <c r="A22" s="16">
        <f>IF(I22&lt;5,MAX($A$8:A21)+1,"")</f>
        <v>9</v>
      </c>
      <c r="B22" s="235"/>
      <c r="C22" s="54" t="s">
        <v>4</v>
      </c>
      <c r="D22" s="256"/>
      <c r="E22" s="238"/>
      <c r="F22" s="58" t="s">
        <v>197</v>
      </c>
      <c r="G22" s="271"/>
      <c r="H22" s="29" t="s">
        <v>196</v>
      </c>
      <c r="I22" s="104">
        <v>1</v>
      </c>
      <c r="J22" s="110"/>
    </row>
    <row r="23" spans="1:10" s="6" customFormat="1" ht="43.2" x14ac:dyDescent="0.3">
      <c r="A23" s="16">
        <f>IF(I23&lt;5,MAX($A$8:A22)+1,"")</f>
        <v>10</v>
      </c>
      <c r="B23" s="235"/>
      <c r="C23" s="54" t="s">
        <v>4</v>
      </c>
      <c r="D23" s="256"/>
      <c r="E23" s="236" t="s">
        <v>185</v>
      </c>
      <c r="F23" s="58" t="s">
        <v>222</v>
      </c>
      <c r="G23" s="253">
        <f>IF(SUM(I23:I24)=0,"",AVERAGE(I23:I24))</f>
        <v>1</v>
      </c>
      <c r="H23" s="29" t="s">
        <v>74</v>
      </c>
      <c r="I23" s="104">
        <v>1</v>
      </c>
      <c r="J23" s="110"/>
    </row>
    <row r="24" spans="1:10" s="6" customFormat="1" ht="43.2" x14ac:dyDescent="0.3">
      <c r="A24" s="16">
        <f>IF(I24&lt;5,MAX($A$8:A23)+1,"")</f>
        <v>11</v>
      </c>
      <c r="B24" s="235"/>
      <c r="C24" s="54" t="s">
        <v>4</v>
      </c>
      <c r="D24" s="256"/>
      <c r="E24" s="237"/>
      <c r="F24" s="58" t="s">
        <v>222</v>
      </c>
      <c r="G24" s="272"/>
      <c r="H24" s="29" t="s">
        <v>9</v>
      </c>
      <c r="I24" s="104">
        <v>1</v>
      </c>
      <c r="J24" s="110"/>
    </row>
    <row r="25" spans="1:10" s="6" customFormat="1" ht="409.6" x14ac:dyDescent="0.3">
      <c r="A25" s="16">
        <f>IF(I25&lt;5,MAX($A$8:A24)+1,"")</f>
        <v>12</v>
      </c>
      <c r="B25" s="235"/>
      <c r="C25" s="54" t="s">
        <v>4</v>
      </c>
      <c r="D25" s="256"/>
      <c r="E25" s="236" t="s">
        <v>37</v>
      </c>
      <c r="F25" s="58" t="s">
        <v>37</v>
      </c>
      <c r="G25" s="253">
        <f>IF(SUM(I25:I30)=0,"",AVERAGE(I25:I30))</f>
        <v>1</v>
      </c>
      <c r="H25" s="29" t="s">
        <v>10</v>
      </c>
      <c r="I25" s="104">
        <v>1</v>
      </c>
      <c r="J25" s="110" t="s">
        <v>228</v>
      </c>
    </row>
    <row r="26" spans="1:10" s="6" customFormat="1" ht="72" x14ac:dyDescent="0.3">
      <c r="A26" s="16">
        <f>IF(I26&lt;5,MAX($A$8:A25)+1,"")</f>
        <v>13</v>
      </c>
      <c r="B26" s="235"/>
      <c r="C26" s="54" t="s">
        <v>4</v>
      </c>
      <c r="D26" s="256"/>
      <c r="E26" s="237"/>
      <c r="F26" s="58" t="s">
        <v>37</v>
      </c>
      <c r="G26" s="272"/>
      <c r="H26" s="29" t="s">
        <v>75</v>
      </c>
      <c r="I26" s="104">
        <v>1</v>
      </c>
      <c r="J26" s="110"/>
    </row>
    <row r="27" spans="1:10" s="6" customFormat="1" ht="72" x14ac:dyDescent="0.3">
      <c r="A27" s="16">
        <f>IF(I27&lt;5,MAX($A$8:A26)+1,"")</f>
        <v>14</v>
      </c>
      <c r="B27" s="235"/>
      <c r="C27" s="54" t="s">
        <v>4</v>
      </c>
      <c r="D27" s="256"/>
      <c r="E27" s="237"/>
      <c r="F27" s="58" t="s">
        <v>37</v>
      </c>
      <c r="G27" s="272"/>
      <c r="H27" s="29" t="s">
        <v>12</v>
      </c>
      <c r="I27" s="104">
        <v>1</v>
      </c>
      <c r="J27" s="110"/>
    </row>
    <row r="28" spans="1:10" s="6" customFormat="1" ht="72" x14ac:dyDescent="0.3">
      <c r="A28" s="16">
        <f>IF(I28&lt;5,MAX($A$8:A27)+1,"")</f>
        <v>15</v>
      </c>
      <c r="B28" s="235"/>
      <c r="C28" s="54" t="s">
        <v>4</v>
      </c>
      <c r="D28" s="256"/>
      <c r="E28" s="237"/>
      <c r="F28" s="58" t="s">
        <v>37</v>
      </c>
      <c r="G28" s="272"/>
      <c r="H28" s="29" t="s">
        <v>7</v>
      </c>
      <c r="I28" s="104">
        <v>1</v>
      </c>
      <c r="J28" s="110"/>
    </row>
    <row r="29" spans="1:10" s="6" customFormat="1" ht="72" x14ac:dyDescent="0.3">
      <c r="A29" s="16">
        <f>IF(I29&lt;5,MAX($A$8:A28)+1,"")</f>
        <v>16</v>
      </c>
      <c r="B29" s="235"/>
      <c r="C29" s="54" t="s">
        <v>4</v>
      </c>
      <c r="D29" s="256"/>
      <c r="E29" s="237"/>
      <c r="F29" s="58" t="s">
        <v>37</v>
      </c>
      <c r="G29" s="272"/>
      <c r="H29" s="29" t="s">
        <v>11</v>
      </c>
      <c r="I29" s="104">
        <v>1</v>
      </c>
      <c r="J29" s="110"/>
    </row>
    <row r="30" spans="1:10" s="6" customFormat="1" ht="72" x14ac:dyDescent="0.3">
      <c r="A30" s="16">
        <f>IF(I30&lt;5,MAX($A$8:A29)+1,"")</f>
        <v>17</v>
      </c>
      <c r="B30" s="235"/>
      <c r="C30" s="54" t="s">
        <v>4</v>
      </c>
      <c r="D30" s="256"/>
      <c r="E30" s="237"/>
      <c r="F30" s="58" t="s">
        <v>37</v>
      </c>
      <c r="G30" s="272"/>
      <c r="H30" s="29" t="s">
        <v>38</v>
      </c>
      <c r="I30" s="104">
        <v>1</v>
      </c>
      <c r="J30" s="110"/>
    </row>
    <row r="31" spans="1:10" s="6" customFormat="1" ht="43.2" x14ac:dyDescent="0.3">
      <c r="A31" s="16">
        <f>IF(I31&lt;5,MAX($A$8:A30)+1,"")</f>
        <v>18</v>
      </c>
      <c r="B31" s="268" t="s">
        <v>5</v>
      </c>
      <c r="C31" s="55" t="s">
        <v>5</v>
      </c>
      <c r="D31" s="255">
        <f>IF(SUM(I31:I59)=0,"",AVERAGE(I31:I59))</f>
        <v>1</v>
      </c>
      <c r="E31" s="236" t="s">
        <v>39</v>
      </c>
      <c r="F31" s="59" t="s">
        <v>223</v>
      </c>
      <c r="G31" s="253">
        <f>IF(SUM(I31:I35)=0,"",AVERAGE(I31:I35))</f>
        <v>1</v>
      </c>
      <c r="H31" s="29" t="s">
        <v>35</v>
      </c>
      <c r="I31" s="104">
        <v>1</v>
      </c>
      <c r="J31" s="110"/>
    </row>
    <row r="32" spans="1:10" s="6" customFormat="1" ht="43.2" x14ac:dyDescent="0.3">
      <c r="A32" s="16">
        <f>IF(I32&lt;5,MAX($A$8:A31)+1,"")</f>
        <v>19</v>
      </c>
      <c r="B32" s="269"/>
      <c r="C32" s="55" t="s">
        <v>5</v>
      </c>
      <c r="D32" s="256"/>
      <c r="E32" s="237"/>
      <c r="F32" s="59" t="s">
        <v>223</v>
      </c>
      <c r="G32" s="272"/>
      <c r="H32" s="29" t="s">
        <v>14</v>
      </c>
      <c r="I32" s="104">
        <v>1</v>
      </c>
      <c r="J32" s="110"/>
    </row>
    <row r="33" spans="1:10" s="6" customFormat="1" ht="43.2" x14ac:dyDescent="0.3">
      <c r="A33" s="16">
        <f>IF(I33&lt;5,MAX($A$8:A32)+1,"")</f>
        <v>20</v>
      </c>
      <c r="B33" s="269"/>
      <c r="C33" s="55" t="s">
        <v>5</v>
      </c>
      <c r="D33" s="256"/>
      <c r="E33" s="237"/>
      <c r="F33" s="59" t="s">
        <v>223</v>
      </c>
      <c r="G33" s="272"/>
      <c r="H33" s="29" t="s">
        <v>198</v>
      </c>
      <c r="I33" s="104">
        <v>1</v>
      </c>
      <c r="J33" s="110"/>
    </row>
    <row r="34" spans="1:10" s="6" customFormat="1" ht="43.2" x14ac:dyDescent="0.3">
      <c r="A34" s="16">
        <f>IF(I34&lt;5,MAX($A$8:A33)+1,"")</f>
        <v>21</v>
      </c>
      <c r="B34" s="269"/>
      <c r="C34" s="55" t="s">
        <v>5</v>
      </c>
      <c r="D34" s="256"/>
      <c r="E34" s="237"/>
      <c r="F34" s="59" t="s">
        <v>223</v>
      </c>
      <c r="G34" s="272"/>
      <c r="H34" s="29" t="s">
        <v>15</v>
      </c>
      <c r="I34" s="104">
        <v>1</v>
      </c>
      <c r="J34" s="110"/>
    </row>
    <row r="35" spans="1:10" s="6" customFormat="1" ht="43.2" x14ac:dyDescent="0.3">
      <c r="A35" s="16">
        <f>IF(I35&lt;5,MAX($A$8:A34)+1,"")</f>
        <v>22</v>
      </c>
      <c r="B35" s="269"/>
      <c r="C35" s="55" t="s">
        <v>5</v>
      </c>
      <c r="D35" s="256"/>
      <c r="E35" s="238"/>
      <c r="F35" s="59" t="s">
        <v>223</v>
      </c>
      <c r="G35" s="271"/>
      <c r="H35" s="29" t="s">
        <v>16</v>
      </c>
      <c r="I35" s="104">
        <v>1</v>
      </c>
      <c r="J35" s="110"/>
    </row>
    <row r="36" spans="1:10" s="6" customFormat="1" ht="28.8" x14ac:dyDescent="0.3">
      <c r="A36" s="16">
        <f>IF(I36&lt;5,MAX($A$8:A35)+1,"")</f>
        <v>23</v>
      </c>
      <c r="B36" s="269"/>
      <c r="C36" s="55" t="s">
        <v>5</v>
      </c>
      <c r="D36" s="256"/>
      <c r="E36" s="236" t="s">
        <v>40</v>
      </c>
      <c r="F36" s="59" t="s">
        <v>225</v>
      </c>
      <c r="G36" s="253">
        <f>IF(SUM(I36,I39)=0,"",AVERAGE(I36:I39))</f>
        <v>1</v>
      </c>
      <c r="H36" s="29" t="s">
        <v>199</v>
      </c>
      <c r="I36" s="104">
        <v>1</v>
      </c>
      <c r="J36" s="110"/>
    </row>
    <row r="37" spans="1:10" s="6" customFormat="1" ht="43.2" x14ac:dyDescent="0.3">
      <c r="A37" s="16">
        <f>IF(I37&lt;5,MAX($A$8:A36)+1,"")</f>
        <v>24</v>
      </c>
      <c r="B37" s="269"/>
      <c r="C37" s="55" t="s">
        <v>5</v>
      </c>
      <c r="D37" s="256"/>
      <c r="E37" s="237"/>
      <c r="F37" s="59" t="s">
        <v>224</v>
      </c>
      <c r="G37" s="272"/>
      <c r="H37" s="29" t="s">
        <v>17</v>
      </c>
      <c r="I37" s="104">
        <v>1</v>
      </c>
      <c r="J37" s="110"/>
    </row>
    <row r="38" spans="1:10" s="6" customFormat="1" ht="43.2" x14ac:dyDescent="0.3">
      <c r="A38" s="16">
        <f>IF(I38&lt;5,MAX($A$8:A37)+1,"")</f>
        <v>25</v>
      </c>
      <c r="B38" s="269"/>
      <c r="C38" s="55" t="s">
        <v>5</v>
      </c>
      <c r="D38" s="256"/>
      <c r="E38" s="237"/>
      <c r="F38" s="59" t="s">
        <v>224</v>
      </c>
      <c r="G38" s="272"/>
      <c r="H38" s="29" t="s">
        <v>41</v>
      </c>
      <c r="I38" s="104">
        <v>1</v>
      </c>
      <c r="J38" s="110"/>
    </row>
    <row r="39" spans="1:10" s="6" customFormat="1" ht="43.2" x14ac:dyDescent="0.3">
      <c r="A39" s="16">
        <f>IF(I39&lt;5,MAX($A$8:A38)+1,"")</f>
        <v>26</v>
      </c>
      <c r="B39" s="269"/>
      <c r="C39" s="55" t="s">
        <v>5</v>
      </c>
      <c r="D39" s="256"/>
      <c r="E39" s="238"/>
      <c r="F39" s="59" t="s">
        <v>224</v>
      </c>
      <c r="G39" s="271"/>
      <c r="H39" s="29" t="s">
        <v>76</v>
      </c>
      <c r="I39" s="104">
        <v>1</v>
      </c>
      <c r="J39" s="110"/>
    </row>
    <row r="40" spans="1:10" s="6" customFormat="1" ht="26.4" x14ac:dyDescent="0.3">
      <c r="A40" s="16">
        <f>IF(I40&lt;5,MAX($A$8:A39)+1,"")</f>
        <v>27</v>
      </c>
      <c r="B40" s="269"/>
      <c r="C40" s="55" t="s">
        <v>5</v>
      </c>
      <c r="D40" s="256"/>
      <c r="E40" s="236" t="s">
        <v>42</v>
      </c>
      <c r="F40" s="59" t="s">
        <v>42</v>
      </c>
      <c r="G40" s="252">
        <f>IF(SUM(I40:I42)=0,"",AVERAGE(I40:I42))</f>
        <v>1</v>
      </c>
      <c r="H40" s="29" t="s">
        <v>18</v>
      </c>
      <c r="I40" s="104">
        <v>1</v>
      </c>
      <c r="J40" s="110"/>
    </row>
    <row r="41" spans="1:10" s="6" customFormat="1" ht="26.4" x14ac:dyDescent="0.3">
      <c r="A41" s="16">
        <f>IF(I41&lt;5,MAX($A$8:A40)+1,"")</f>
        <v>28</v>
      </c>
      <c r="B41" s="269"/>
      <c r="C41" s="55" t="s">
        <v>5</v>
      </c>
      <c r="D41" s="256"/>
      <c r="E41" s="237"/>
      <c r="F41" s="59" t="s">
        <v>42</v>
      </c>
      <c r="G41" s="252"/>
      <c r="H41" s="29" t="s">
        <v>8</v>
      </c>
      <c r="I41" s="104">
        <v>1</v>
      </c>
      <c r="J41" s="110"/>
    </row>
    <row r="42" spans="1:10" s="6" customFormat="1" ht="26.4" x14ac:dyDescent="0.3">
      <c r="A42" s="16">
        <f>IF(I42&lt;5,MAX($A$8:A41)+1,"")</f>
        <v>29</v>
      </c>
      <c r="B42" s="269"/>
      <c r="C42" s="55" t="s">
        <v>5</v>
      </c>
      <c r="D42" s="256"/>
      <c r="E42" s="238"/>
      <c r="F42" s="59" t="s">
        <v>42</v>
      </c>
      <c r="G42" s="252"/>
      <c r="H42" s="29" t="s">
        <v>19</v>
      </c>
      <c r="I42" s="104">
        <v>1</v>
      </c>
      <c r="J42" s="110"/>
    </row>
    <row r="43" spans="1:10" s="6" customFormat="1" ht="43.2" x14ac:dyDescent="0.3">
      <c r="A43" s="16">
        <f>IF(I43&lt;5,MAX($A$8:A42)+1,"")</f>
        <v>30</v>
      </c>
      <c r="B43" s="269"/>
      <c r="C43" s="55" t="s">
        <v>5</v>
      </c>
      <c r="D43" s="256"/>
      <c r="E43" s="236" t="s">
        <v>43</v>
      </c>
      <c r="F43" s="59" t="s">
        <v>43</v>
      </c>
      <c r="G43" s="253">
        <f>IF(SUM(I43:I47)=0,"",AVERAGE(I43:I47))</f>
        <v>1</v>
      </c>
      <c r="H43" s="29" t="s">
        <v>203</v>
      </c>
      <c r="I43" s="104">
        <v>1</v>
      </c>
      <c r="J43" s="110"/>
    </row>
    <row r="44" spans="1:10" s="6" customFormat="1" ht="43.2" x14ac:dyDescent="0.3">
      <c r="A44" s="16">
        <f>IF(I44&lt;5,MAX($A$8:A43)+1,"")</f>
        <v>31</v>
      </c>
      <c r="B44" s="269"/>
      <c r="C44" s="55" t="s">
        <v>5</v>
      </c>
      <c r="D44" s="256"/>
      <c r="E44" s="237"/>
      <c r="F44" s="59" t="s">
        <v>43</v>
      </c>
      <c r="G44" s="272"/>
      <c r="H44" s="29" t="s">
        <v>200</v>
      </c>
      <c r="I44" s="104">
        <v>1</v>
      </c>
      <c r="J44" s="110"/>
    </row>
    <row r="45" spans="1:10" s="6" customFormat="1" ht="43.2" x14ac:dyDescent="0.3">
      <c r="A45" s="16">
        <f>IF(I45&lt;5,MAX($A$8:A44)+1,"")</f>
        <v>32</v>
      </c>
      <c r="B45" s="269"/>
      <c r="C45" s="55" t="s">
        <v>5</v>
      </c>
      <c r="D45" s="256"/>
      <c r="E45" s="237"/>
      <c r="F45" s="59" t="s">
        <v>43</v>
      </c>
      <c r="G45" s="272"/>
      <c r="H45" s="29" t="s">
        <v>77</v>
      </c>
      <c r="I45" s="104">
        <v>1</v>
      </c>
      <c r="J45" s="110"/>
    </row>
    <row r="46" spans="1:10" s="6" customFormat="1" ht="43.2" x14ac:dyDescent="0.3">
      <c r="A46" s="16">
        <f>IF(I46&lt;5,MAX($A$8:A45)+1,"")</f>
        <v>33</v>
      </c>
      <c r="B46" s="269"/>
      <c r="C46" s="55" t="s">
        <v>5</v>
      </c>
      <c r="D46" s="256"/>
      <c r="E46" s="237"/>
      <c r="F46" s="59" t="s">
        <v>43</v>
      </c>
      <c r="G46" s="272"/>
      <c r="H46" s="29" t="s">
        <v>20</v>
      </c>
      <c r="I46" s="104">
        <v>1</v>
      </c>
      <c r="J46" s="110"/>
    </row>
    <row r="47" spans="1:10" s="6" customFormat="1" ht="43.2" x14ac:dyDescent="0.3">
      <c r="A47" s="16">
        <f>IF(I47&lt;5,MAX($A$8:A46)+1,"")</f>
        <v>34</v>
      </c>
      <c r="B47" s="269"/>
      <c r="C47" s="55" t="s">
        <v>5</v>
      </c>
      <c r="D47" s="256"/>
      <c r="E47" s="238"/>
      <c r="F47" s="59" t="s">
        <v>43</v>
      </c>
      <c r="G47" s="271"/>
      <c r="H47" s="29" t="s">
        <v>21</v>
      </c>
      <c r="I47" s="104">
        <v>1</v>
      </c>
      <c r="J47" s="110"/>
    </row>
    <row r="48" spans="1:10" s="6" customFormat="1" ht="28.8" x14ac:dyDescent="0.3">
      <c r="A48" s="16">
        <f>IF(I48&lt;5,MAX($A$8:A47)+1,"")</f>
        <v>35</v>
      </c>
      <c r="B48" s="269"/>
      <c r="C48" s="55" t="s">
        <v>5</v>
      </c>
      <c r="D48" s="256"/>
      <c r="E48" s="262" t="s">
        <v>44</v>
      </c>
      <c r="F48" s="60" t="s">
        <v>44</v>
      </c>
      <c r="G48" s="252">
        <f>IF(SUM(I48:I59)=0,"",AVERAGE(I48:I59))</f>
        <v>1</v>
      </c>
      <c r="H48" s="96" t="s">
        <v>206</v>
      </c>
      <c r="I48" s="104">
        <v>1</v>
      </c>
      <c r="J48" s="111"/>
    </row>
    <row r="49" spans="1:10" s="6" customFormat="1" ht="39.6" x14ac:dyDescent="0.3">
      <c r="A49" s="16">
        <f>IF(I49&lt;5,MAX($A$8:A48)+1,"")</f>
        <v>36</v>
      </c>
      <c r="B49" s="269"/>
      <c r="C49" s="55" t="s">
        <v>5</v>
      </c>
      <c r="D49" s="256"/>
      <c r="E49" s="263"/>
      <c r="F49" s="60" t="s">
        <v>44</v>
      </c>
      <c r="G49" s="252"/>
      <c r="H49" s="29" t="s">
        <v>202</v>
      </c>
      <c r="I49" s="104">
        <v>1</v>
      </c>
      <c r="J49" s="111"/>
    </row>
    <row r="50" spans="1:10" s="6" customFormat="1" ht="39.6" x14ac:dyDescent="0.3">
      <c r="A50" s="16">
        <f>IF(I50&lt;5,MAX($A$8:A49)+1,"")</f>
        <v>37</v>
      </c>
      <c r="B50" s="269"/>
      <c r="C50" s="55" t="s">
        <v>5</v>
      </c>
      <c r="D50" s="256"/>
      <c r="E50" s="263"/>
      <c r="F50" s="60" t="s">
        <v>44</v>
      </c>
      <c r="G50" s="252"/>
      <c r="H50" s="29" t="s">
        <v>22</v>
      </c>
      <c r="I50" s="104">
        <v>1</v>
      </c>
      <c r="J50" s="111"/>
    </row>
    <row r="51" spans="1:10" s="6" customFormat="1" ht="39.6" x14ac:dyDescent="0.3">
      <c r="A51" s="16">
        <f>IF(I51&lt;5,MAX($A$8:A50)+1,"")</f>
        <v>38</v>
      </c>
      <c r="B51" s="269"/>
      <c r="C51" s="55" t="s">
        <v>5</v>
      </c>
      <c r="D51" s="256"/>
      <c r="E51" s="263"/>
      <c r="F51" s="60" t="s">
        <v>44</v>
      </c>
      <c r="G51" s="252"/>
      <c r="H51" s="29" t="s">
        <v>204</v>
      </c>
      <c r="I51" s="104">
        <v>1</v>
      </c>
      <c r="J51" s="111"/>
    </row>
    <row r="52" spans="1:10" s="6" customFormat="1" ht="28.8" x14ac:dyDescent="0.3">
      <c r="A52" s="16">
        <f>IF(I52&lt;5,MAX($A$8:A51)+1,"")</f>
        <v>39</v>
      </c>
      <c r="B52" s="269"/>
      <c r="C52" s="55" t="s">
        <v>5</v>
      </c>
      <c r="D52" s="256"/>
      <c r="E52" s="263"/>
      <c r="F52" s="60" t="s">
        <v>44</v>
      </c>
      <c r="G52" s="252"/>
      <c r="H52" s="29" t="s">
        <v>205</v>
      </c>
      <c r="I52" s="104">
        <v>1</v>
      </c>
      <c r="J52" s="111"/>
    </row>
    <row r="53" spans="1:10" s="6" customFormat="1" ht="28.8" x14ac:dyDescent="0.3">
      <c r="A53" s="16">
        <f>IF(I53&lt;5,MAX($A$8:A52)+1,"")</f>
        <v>40</v>
      </c>
      <c r="B53" s="269"/>
      <c r="C53" s="55" t="s">
        <v>5</v>
      </c>
      <c r="D53" s="256"/>
      <c r="E53" s="263"/>
      <c r="F53" s="60" t="s">
        <v>44</v>
      </c>
      <c r="G53" s="252"/>
      <c r="H53" s="29" t="s">
        <v>78</v>
      </c>
      <c r="I53" s="104">
        <v>1</v>
      </c>
      <c r="J53" s="111"/>
    </row>
    <row r="54" spans="1:10" s="6" customFormat="1" ht="28.8" x14ac:dyDescent="0.3">
      <c r="A54" s="16">
        <f>IF(I54&lt;5,MAX($A$8:A53)+1,"")</f>
        <v>41</v>
      </c>
      <c r="B54" s="269"/>
      <c r="C54" s="55" t="s">
        <v>5</v>
      </c>
      <c r="D54" s="256"/>
      <c r="E54" s="263"/>
      <c r="F54" s="60" t="s">
        <v>44</v>
      </c>
      <c r="G54" s="252"/>
      <c r="H54" s="29" t="s">
        <v>27</v>
      </c>
      <c r="I54" s="104">
        <v>1</v>
      </c>
      <c r="J54" s="111"/>
    </row>
    <row r="55" spans="1:10" s="6" customFormat="1" ht="39.6" x14ac:dyDescent="0.3">
      <c r="A55" s="16">
        <f>IF(I55&lt;5,MAX($A$8:A54)+1,"")</f>
        <v>42</v>
      </c>
      <c r="B55" s="269"/>
      <c r="C55" s="55" t="s">
        <v>5</v>
      </c>
      <c r="D55" s="256"/>
      <c r="E55" s="263"/>
      <c r="F55" s="60" t="s">
        <v>44</v>
      </c>
      <c r="G55" s="252"/>
      <c r="H55" s="29" t="s">
        <v>24</v>
      </c>
      <c r="I55" s="104">
        <v>1</v>
      </c>
      <c r="J55" s="111"/>
    </row>
    <row r="56" spans="1:10" s="6" customFormat="1" ht="28.8" x14ac:dyDescent="0.3">
      <c r="A56" s="16">
        <f>IF(I56&lt;5,MAX($A$8:A55)+1,"")</f>
        <v>43</v>
      </c>
      <c r="B56" s="269"/>
      <c r="C56" s="55" t="s">
        <v>5</v>
      </c>
      <c r="D56" s="256"/>
      <c r="E56" s="263"/>
      <c r="F56" s="60" t="s">
        <v>44</v>
      </c>
      <c r="G56" s="252"/>
      <c r="H56" s="29" t="s">
        <v>26</v>
      </c>
      <c r="I56" s="104">
        <v>1</v>
      </c>
      <c r="J56" s="111"/>
    </row>
    <row r="57" spans="1:10" s="6" customFormat="1" ht="28.8" x14ac:dyDescent="0.3">
      <c r="A57" s="16">
        <f>IF(I57&lt;5,MAX($A$8:A56)+1,"")</f>
        <v>44</v>
      </c>
      <c r="B57" s="269"/>
      <c r="C57" s="55" t="s">
        <v>5</v>
      </c>
      <c r="D57" s="256"/>
      <c r="E57" s="263"/>
      <c r="F57" s="60" t="s">
        <v>44</v>
      </c>
      <c r="G57" s="252"/>
      <c r="H57" s="29" t="s">
        <v>79</v>
      </c>
      <c r="I57" s="104">
        <v>1</v>
      </c>
      <c r="J57" s="111"/>
    </row>
    <row r="58" spans="1:10" s="6" customFormat="1" ht="28.8" x14ac:dyDescent="0.3">
      <c r="A58" s="16">
        <f>IF(I58&lt;5,MAX($A$8:A57)+1,"")</f>
        <v>45</v>
      </c>
      <c r="B58" s="269"/>
      <c r="C58" s="55" t="s">
        <v>5</v>
      </c>
      <c r="D58" s="256"/>
      <c r="E58" s="263"/>
      <c r="F58" s="60" t="s">
        <v>44</v>
      </c>
      <c r="G58" s="252"/>
      <c r="H58" s="29" t="s">
        <v>25</v>
      </c>
      <c r="I58" s="104">
        <v>1</v>
      </c>
      <c r="J58" s="111"/>
    </row>
    <row r="59" spans="1:10" s="6" customFormat="1" ht="39.6" x14ac:dyDescent="0.3">
      <c r="A59" s="16">
        <f>IF(I59&lt;5,MAX($A$8:A58)+1,"")</f>
        <v>46</v>
      </c>
      <c r="B59" s="270"/>
      <c r="C59" s="55" t="s">
        <v>5</v>
      </c>
      <c r="D59" s="265"/>
      <c r="E59" s="264"/>
      <c r="F59" s="60" t="s">
        <v>44</v>
      </c>
      <c r="G59" s="252"/>
      <c r="H59" s="29" t="s">
        <v>47</v>
      </c>
      <c r="I59" s="104">
        <v>1</v>
      </c>
      <c r="J59" s="111"/>
    </row>
    <row r="60" spans="1:10" s="6" customFormat="1" ht="43.2" x14ac:dyDescent="0.3">
      <c r="A60" s="16">
        <f>IF(I60&lt;5,MAX($A$8:A59)+1,"")</f>
        <v>47</v>
      </c>
      <c r="B60" s="249" t="s">
        <v>46</v>
      </c>
      <c r="C60" s="56" t="s">
        <v>46</v>
      </c>
      <c r="D60" s="266">
        <f>IF(SUM(I60:I66)=0,"",AVERAGE(I60:I66))</f>
        <v>1</v>
      </c>
      <c r="E60" s="236" t="s">
        <v>48</v>
      </c>
      <c r="F60" s="59" t="s">
        <v>48</v>
      </c>
      <c r="G60" s="252">
        <f>IF(SUM(I60:I66)=0,"",AVERAGE(I60:I66))</f>
        <v>1</v>
      </c>
      <c r="H60" s="29" t="s">
        <v>201</v>
      </c>
      <c r="I60" s="104">
        <v>1</v>
      </c>
      <c r="J60" s="110"/>
    </row>
    <row r="61" spans="1:10" s="6" customFormat="1" ht="43.2" x14ac:dyDescent="0.3">
      <c r="A61" s="16">
        <f>IF(I61&lt;5,MAX($A$8:A60)+1,"")</f>
        <v>48</v>
      </c>
      <c r="B61" s="250"/>
      <c r="C61" s="56" t="s">
        <v>46</v>
      </c>
      <c r="D61" s="256"/>
      <c r="E61" s="237"/>
      <c r="F61" s="59" t="s">
        <v>48</v>
      </c>
      <c r="G61" s="252"/>
      <c r="H61" s="29" t="s">
        <v>23</v>
      </c>
      <c r="I61" s="104">
        <v>1</v>
      </c>
      <c r="J61" s="110"/>
    </row>
    <row r="62" spans="1:10" s="6" customFormat="1" ht="52.8" x14ac:dyDescent="0.3">
      <c r="A62" s="16">
        <f>IF(I62&lt;5,MAX($A$8:A61)+1,"")</f>
        <v>49</v>
      </c>
      <c r="B62" s="250"/>
      <c r="C62" s="56" t="s">
        <v>46</v>
      </c>
      <c r="D62" s="256"/>
      <c r="E62" s="237"/>
      <c r="F62" s="59" t="s">
        <v>48</v>
      </c>
      <c r="G62" s="252"/>
      <c r="H62" s="29" t="s">
        <v>29</v>
      </c>
      <c r="I62" s="104">
        <v>1</v>
      </c>
      <c r="J62" s="110"/>
    </row>
    <row r="63" spans="1:10" s="6" customFormat="1" ht="43.2" x14ac:dyDescent="0.3">
      <c r="A63" s="16">
        <f>IF(I63&lt;5,MAX($A$8:A62)+1,"")</f>
        <v>50</v>
      </c>
      <c r="B63" s="250"/>
      <c r="C63" s="56" t="s">
        <v>46</v>
      </c>
      <c r="D63" s="256"/>
      <c r="E63" s="237"/>
      <c r="F63" s="59" t="s">
        <v>48</v>
      </c>
      <c r="G63" s="252"/>
      <c r="H63" s="29" t="s">
        <v>30</v>
      </c>
      <c r="I63" s="104">
        <v>1</v>
      </c>
      <c r="J63" s="110"/>
    </row>
    <row r="64" spans="1:10" s="6" customFormat="1" ht="43.2" x14ac:dyDescent="0.3">
      <c r="A64" s="16">
        <f>IF(I64&lt;5,MAX($A$8:A63)+1,"")</f>
        <v>51</v>
      </c>
      <c r="B64" s="250"/>
      <c r="C64" s="56" t="s">
        <v>46</v>
      </c>
      <c r="D64" s="256"/>
      <c r="E64" s="237"/>
      <c r="F64" s="59" t="s">
        <v>48</v>
      </c>
      <c r="G64" s="252"/>
      <c r="H64" s="30" t="s">
        <v>31</v>
      </c>
      <c r="I64" s="104">
        <v>1</v>
      </c>
      <c r="J64" s="110"/>
    </row>
    <row r="65" spans="1:10" s="6" customFormat="1" ht="43.2" x14ac:dyDescent="0.3">
      <c r="A65" s="16">
        <f>IF(I65&lt;5,MAX($A$8:A64)+1,"")</f>
        <v>52</v>
      </c>
      <c r="B65" s="250"/>
      <c r="C65" s="56" t="s">
        <v>46</v>
      </c>
      <c r="D65" s="256"/>
      <c r="E65" s="237"/>
      <c r="F65" s="59" t="s">
        <v>48</v>
      </c>
      <c r="G65" s="252"/>
      <c r="H65" s="29" t="s">
        <v>33</v>
      </c>
      <c r="I65" s="104">
        <v>1</v>
      </c>
      <c r="J65" s="110"/>
    </row>
    <row r="66" spans="1:10" s="6" customFormat="1" ht="43.2" x14ac:dyDescent="0.3">
      <c r="A66" s="16">
        <f>IF(I66&lt;5,MAX($A$8:A65)+1,"")</f>
        <v>53</v>
      </c>
      <c r="B66" s="251"/>
      <c r="C66" s="56" t="s">
        <v>46</v>
      </c>
      <c r="D66" s="265"/>
      <c r="E66" s="238"/>
      <c r="F66" s="59" t="s">
        <v>48</v>
      </c>
      <c r="G66" s="252"/>
      <c r="H66" s="29" t="s">
        <v>34</v>
      </c>
      <c r="I66" s="104">
        <v>1</v>
      </c>
      <c r="J66" s="110"/>
    </row>
    <row r="67" spans="1:10" s="6" customFormat="1" ht="39.6" x14ac:dyDescent="0.3">
      <c r="A67" s="16">
        <f>IF(I67&lt;5,MAX($A$8:A66)+1,"")</f>
        <v>54</v>
      </c>
      <c r="B67" s="249" t="s">
        <v>45</v>
      </c>
      <c r="C67" s="56" t="s">
        <v>45</v>
      </c>
      <c r="D67" s="255">
        <f>IF(SUM(I67:I71)=0,"",AVERAGE(I67:I71))</f>
        <v>1</v>
      </c>
      <c r="E67" s="236" t="s">
        <v>64</v>
      </c>
      <c r="F67" s="59" t="s">
        <v>64</v>
      </c>
      <c r="G67" s="252">
        <f>IF(SUM(I67:I71)=0,"",AVERAGE(I67:I71))</f>
        <v>1</v>
      </c>
      <c r="H67" s="29" t="s">
        <v>32</v>
      </c>
      <c r="I67" s="104">
        <v>1</v>
      </c>
      <c r="J67" s="110"/>
    </row>
    <row r="68" spans="1:10" s="6" customFormat="1" ht="28.8" x14ac:dyDescent="0.3">
      <c r="A68" s="16">
        <f>IF(I68&lt;5,MAX($A$8:A67)+1,"")</f>
        <v>55</v>
      </c>
      <c r="B68" s="250"/>
      <c r="C68" s="56" t="s">
        <v>45</v>
      </c>
      <c r="D68" s="256"/>
      <c r="E68" s="237"/>
      <c r="F68" s="59" t="s">
        <v>64</v>
      </c>
      <c r="G68" s="252"/>
      <c r="H68" s="30" t="s">
        <v>67</v>
      </c>
      <c r="I68" s="104">
        <v>1</v>
      </c>
      <c r="J68" s="110"/>
    </row>
    <row r="69" spans="1:10" s="6" customFormat="1" ht="39.6" x14ac:dyDescent="0.3">
      <c r="A69" s="16">
        <f>IF(I69&lt;5,MAX($A$8:A68)+1,"")</f>
        <v>56</v>
      </c>
      <c r="B69" s="250"/>
      <c r="C69" s="56" t="s">
        <v>45</v>
      </c>
      <c r="D69" s="256"/>
      <c r="E69" s="237"/>
      <c r="F69" s="59" t="s">
        <v>64</v>
      </c>
      <c r="G69" s="252"/>
      <c r="H69" s="30" t="s">
        <v>66</v>
      </c>
      <c r="I69" s="104">
        <v>1</v>
      </c>
      <c r="J69" s="110"/>
    </row>
    <row r="70" spans="1:10" s="6" customFormat="1" ht="39.6" x14ac:dyDescent="0.3">
      <c r="A70" s="16">
        <f>IF(I70&lt;5,MAX($A$8:A69)+1,"")</f>
        <v>57</v>
      </c>
      <c r="B70" s="250"/>
      <c r="C70" s="56" t="s">
        <v>45</v>
      </c>
      <c r="D70" s="256"/>
      <c r="E70" s="237"/>
      <c r="F70" s="59" t="s">
        <v>64</v>
      </c>
      <c r="G70" s="253"/>
      <c r="H70" s="97" t="s">
        <v>28</v>
      </c>
      <c r="I70" s="104">
        <v>1</v>
      </c>
      <c r="J70" s="112"/>
    </row>
    <row r="71" spans="1:10" s="6" customFormat="1" ht="40.200000000000003" thickBot="1" x14ac:dyDescent="0.35">
      <c r="A71" s="16">
        <f>IF(I71&lt;5,MAX($A$8:A70)+1,"")</f>
        <v>58</v>
      </c>
      <c r="B71" s="251"/>
      <c r="C71" s="56" t="s">
        <v>45</v>
      </c>
      <c r="D71" s="257"/>
      <c r="E71" s="267"/>
      <c r="F71" s="59" t="s">
        <v>64</v>
      </c>
      <c r="G71" s="254"/>
      <c r="H71" s="31" t="s">
        <v>80</v>
      </c>
      <c r="I71" s="104">
        <v>1</v>
      </c>
      <c r="J71" s="113"/>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32" activePane="bottomRight" state="frozen"/>
      <selection pane="topRight" activeCell="N1" sqref="N1"/>
      <selection pane="bottomLeft" activeCell="A7" sqref="A7"/>
      <selection pane="bottomRight" activeCell="Q4" sqref="Q4"/>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74"/>
      <c r="D4" s="275"/>
      <c r="E4" s="280" t="s">
        <v>82</v>
      </c>
      <c r="F4" s="280"/>
      <c r="G4" s="280"/>
      <c r="H4" s="280"/>
      <c r="I4" s="280"/>
      <c r="J4" s="280"/>
      <c r="K4" s="280"/>
      <c r="L4" s="281"/>
      <c r="M4" s="46"/>
    </row>
    <row r="5" spans="1:13" s="6" customFormat="1" ht="24" thickBot="1" x14ac:dyDescent="0.5">
      <c r="A5" s="41"/>
      <c r="B5" s="45"/>
      <c r="C5" s="276"/>
      <c r="D5" s="277"/>
      <c r="E5" s="278" t="s">
        <v>65</v>
      </c>
      <c r="F5" s="278"/>
      <c r="G5" s="278"/>
      <c r="H5" s="278"/>
      <c r="I5" s="278"/>
      <c r="J5" s="278"/>
      <c r="K5" s="278"/>
      <c r="L5" s="279"/>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82" t="s">
        <v>53</v>
      </c>
      <c r="D7" s="282"/>
      <c r="E7" s="282"/>
      <c r="F7" s="282"/>
      <c r="G7" s="282"/>
      <c r="H7" s="282"/>
      <c r="I7" s="282"/>
      <c r="J7" s="282"/>
      <c r="K7" s="282"/>
      <c r="L7" s="282"/>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1.5714285714285714</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2.6363636363636362</v>
      </c>
      <c r="G35" s="41"/>
      <c r="H35" s="41"/>
      <c r="I35" s="41"/>
      <c r="J35" s="41"/>
      <c r="K35" s="41"/>
      <c r="L35" s="41"/>
      <c r="M35" s="46"/>
    </row>
    <row r="36" spans="1:13" s="6" customFormat="1" x14ac:dyDescent="0.3">
      <c r="A36" s="41"/>
      <c r="B36" s="45"/>
      <c r="C36" s="41"/>
      <c r="D36" s="41" t="str">
        <f>AUTODIAGNÓSTICO!B31</f>
        <v>EJECUTAR</v>
      </c>
      <c r="E36" s="41">
        <v>10</v>
      </c>
      <c r="F36" s="100">
        <f>AUTODIAGNÓSTICO!D31</f>
        <v>1</v>
      </c>
      <c r="G36" s="41"/>
      <c r="H36" s="41"/>
      <c r="I36" s="41"/>
      <c r="J36" s="41"/>
      <c r="K36" s="41"/>
      <c r="L36" s="41"/>
      <c r="M36" s="46"/>
    </row>
    <row r="37" spans="1:13" s="6" customFormat="1" x14ac:dyDescent="0.3">
      <c r="A37" s="41"/>
      <c r="B37" s="45"/>
      <c r="C37" s="41"/>
      <c r="D37" s="41" t="str">
        <f>AUTODIAGNÓSTICO!B60</f>
        <v>VERIFICAR</v>
      </c>
      <c r="E37" s="41">
        <v>10</v>
      </c>
      <c r="F37" s="100">
        <f>AUTODIAGNÓSTICO!D60</f>
        <v>1</v>
      </c>
      <c r="G37" s="41"/>
      <c r="H37" s="41"/>
      <c r="I37" s="41"/>
      <c r="J37" s="41"/>
      <c r="K37" s="41"/>
      <c r="L37" s="41"/>
      <c r="M37" s="46"/>
    </row>
    <row r="38" spans="1:13" s="6" customFormat="1" x14ac:dyDescent="0.3">
      <c r="A38" s="41"/>
      <c r="B38" s="45"/>
      <c r="C38" s="41"/>
      <c r="D38" s="41" t="str">
        <f>AUTODIAGNÓSTICO!B67</f>
        <v>ACTUAR</v>
      </c>
      <c r="E38" s="41">
        <v>10</v>
      </c>
      <c r="F38" s="100">
        <f>AUTODIAGNÓSTICO!D67</f>
        <v>1</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73" t="s">
        <v>58</v>
      </c>
      <c r="D56" s="273"/>
      <c r="E56" s="273"/>
      <c r="F56" s="273"/>
      <c r="G56" s="273"/>
      <c r="H56" s="273"/>
      <c r="I56" s="273"/>
      <c r="J56" s="273"/>
      <c r="K56" s="273"/>
      <c r="L56" s="273"/>
      <c r="M56" s="46"/>
    </row>
    <row r="57" spans="1:13" s="6" customFormat="1" x14ac:dyDescent="0.3">
      <c r="A57" s="41"/>
      <c r="B57" s="45"/>
      <c r="C57" s="129"/>
      <c r="D57" s="129"/>
      <c r="E57" s="129"/>
      <c r="F57" s="129"/>
      <c r="G57" s="129"/>
      <c r="H57" s="129"/>
      <c r="I57" s="129"/>
      <c r="J57" s="129"/>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7</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6</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2</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1</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1</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73" t="s">
        <v>59</v>
      </c>
      <c r="D78" s="273"/>
      <c r="E78" s="273"/>
      <c r="F78" s="273"/>
      <c r="G78" s="273"/>
      <c r="H78" s="273"/>
      <c r="I78" s="273"/>
      <c r="J78" s="273"/>
      <c r="K78" s="273"/>
      <c r="L78" s="273"/>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3">
      <c r="A83" s="41"/>
      <c r="B83" s="45"/>
      <c r="C83" s="41"/>
      <c r="D83" s="41"/>
      <c r="E83" s="41" t="str">
        <f>AUTODIAGNÓSTICO!E40</f>
        <v>Preparar los espacios de diálogo</v>
      </c>
      <c r="F83" s="41">
        <v>10</v>
      </c>
      <c r="G83" s="100">
        <v>1</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3">
      <c r="A86" s="41"/>
      <c r="B86" s="45"/>
      <c r="C86" s="41"/>
      <c r="D86" s="41"/>
      <c r="E86" s="41"/>
      <c r="F86" s="41"/>
      <c r="G86" s="41"/>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73" t="s">
        <v>60</v>
      </c>
      <c r="D102" s="273"/>
      <c r="E102" s="273"/>
      <c r="F102" s="273"/>
      <c r="G102" s="273"/>
      <c r="H102" s="273"/>
      <c r="I102" s="273"/>
      <c r="J102" s="273"/>
      <c r="K102" s="273"/>
      <c r="L102" s="273"/>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1</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73" t="s">
        <v>61</v>
      </c>
      <c r="D128" s="273"/>
      <c r="E128" s="273"/>
      <c r="F128" s="273"/>
      <c r="G128" s="273"/>
      <c r="H128" s="273"/>
      <c r="I128" s="273"/>
      <c r="J128" s="273"/>
      <c r="K128" s="273"/>
      <c r="L128" s="273"/>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1</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83" t="s">
        <v>83</v>
      </c>
      <c r="D8" s="283"/>
      <c r="E8" s="283"/>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84" t="str">
        <f>AUTODIAGNÓSTICO!E6</f>
        <v>154125000166. </v>
      </c>
      <c r="D11" s="285"/>
      <c r="E11" s="19">
        <f>AUTODIAGNÓSTICO!I6</f>
        <v>1.5714285714285714</v>
      </c>
      <c r="F11" s="20"/>
    </row>
    <row r="12" spans="2:6" s="6" customFormat="1" ht="45" customHeight="1" thickBot="1" x14ac:dyDescent="0.35">
      <c r="B12" s="10"/>
      <c r="C12" s="286"/>
      <c r="D12" s="287"/>
      <c r="E12" s="21" t="str">
        <f>IF(E11="","",IF(E11&lt;=5.99,"NIVEL INICIAL",IF(E11&lt;=8.99,"NIVEL CONSOLIDACIÓN","NIVEL PERFECCIONAMIENTO")))</f>
        <v>NIVEL INICIAL</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zoomScale="80" zoomScaleNormal="80" workbookViewId="0">
      <selection activeCell="J73" sqref="J73"/>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88" t="s">
        <v>96</v>
      </c>
      <c r="L7" s="289"/>
      <c r="N7">
        <v>2026</v>
      </c>
      <c r="O7">
        <v>2026</v>
      </c>
    </row>
    <row r="8" spans="1:15" ht="28.5" customHeight="1" thickBot="1" x14ac:dyDescent="0.35">
      <c r="A8" s="290" t="s">
        <v>119</v>
      </c>
      <c r="B8" s="320"/>
      <c r="C8" s="291"/>
      <c r="D8" s="290" t="s">
        <v>97</v>
      </c>
      <c r="E8" s="320"/>
      <c r="F8" s="321" t="s">
        <v>98</v>
      </c>
      <c r="G8" s="322"/>
      <c r="H8" s="67" t="s">
        <v>99</v>
      </c>
      <c r="I8" s="290" t="s">
        <v>100</v>
      </c>
      <c r="J8" s="291"/>
      <c r="K8" s="66" t="s">
        <v>101</v>
      </c>
      <c r="L8" s="66" t="s">
        <v>102</v>
      </c>
      <c r="N8">
        <v>2027</v>
      </c>
      <c r="O8">
        <v>2027</v>
      </c>
    </row>
    <row r="9" spans="1:15" x14ac:dyDescent="0.3">
      <c r="A9" s="292" t="s">
        <v>459</v>
      </c>
      <c r="B9" s="293"/>
      <c r="C9" s="294"/>
      <c r="D9" s="313" t="s">
        <v>460</v>
      </c>
      <c r="E9" s="313"/>
      <c r="F9" s="301" t="s">
        <v>461</v>
      </c>
      <c r="G9" s="302"/>
      <c r="H9" s="302" t="s">
        <v>462</v>
      </c>
      <c r="I9" s="307" t="s">
        <v>463</v>
      </c>
      <c r="J9" s="308"/>
      <c r="K9" s="317">
        <v>2025</v>
      </c>
      <c r="L9" s="316">
        <v>2025</v>
      </c>
      <c r="M9" s="68"/>
      <c r="N9">
        <v>2028</v>
      </c>
      <c r="O9">
        <v>2028</v>
      </c>
    </row>
    <row r="10" spans="1:15" x14ac:dyDescent="0.3">
      <c r="A10" s="295"/>
      <c r="B10" s="296"/>
      <c r="C10" s="297"/>
      <c r="D10" s="314"/>
      <c r="E10" s="314"/>
      <c r="F10" s="303"/>
      <c r="G10" s="304"/>
      <c r="H10" s="304"/>
      <c r="I10" s="309" t="s">
        <v>464</v>
      </c>
      <c r="J10" s="310"/>
      <c r="K10" s="317"/>
      <c r="L10" s="317"/>
      <c r="M10" s="68"/>
      <c r="N10">
        <v>2029</v>
      </c>
      <c r="O10">
        <v>2029</v>
      </c>
    </row>
    <row r="11" spans="1:15" x14ac:dyDescent="0.3">
      <c r="A11" s="295"/>
      <c r="B11" s="296"/>
      <c r="C11" s="297"/>
      <c r="D11" s="314"/>
      <c r="E11" s="314"/>
      <c r="F11" s="303"/>
      <c r="G11" s="304"/>
      <c r="H11" s="304"/>
      <c r="I11" s="309" t="s">
        <v>465</v>
      </c>
      <c r="J11" s="310"/>
      <c r="K11" s="317"/>
      <c r="L11" s="317"/>
      <c r="M11" s="68"/>
      <c r="N11">
        <v>2030</v>
      </c>
      <c r="O11">
        <v>2030</v>
      </c>
    </row>
    <row r="12" spans="1:15" x14ac:dyDescent="0.3">
      <c r="A12" s="295"/>
      <c r="B12" s="296"/>
      <c r="C12" s="297"/>
      <c r="D12" s="314"/>
      <c r="E12" s="314"/>
      <c r="F12" s="303"/>
      <c r="G12" s="304"/>
      <c r="H12" s="304"/>
      <c r="I12" s="309" t="s">
        <v>466</v>
      </c>
      <c r="J12" s="310"/>
      <c r="K12" s="317"/>
      <c r="L12" s="317"/>
      <c r="M12" s="68"/>
      <c r="N12">
        <v>2031</v>
      </c>
      <c r="O12">
        <v>2031</v>
      </c>
    </row>
    <row r="13" spans="1:15" ht="15" thickBot="1" x14ac:dyDescent="0.35">
      <c r="A13" s="298"/>
      <c r="B13" s="299"/>
      <c r="C13" s="300"/>
      <c r="D13" s="315"/>
      <c r="E13" s="315"/>
      <c r="F13" s="305"/>
      <c r="G13" s="306"/>
      <c r="H13" s="306"/>
      <c r="I13" s="311" t="s">
        <v>467</v>
      </c>
      <c r="J13" s="312"/>
      <c r="K13" s="319"/>
      <c r="L13" s="318"/>
      <c r="M13" s="68"/>
      <c r="N13">
        <v>2032</v>
      </c>
      <c r="O13">
        <v>2032</v>
      </c>
    </row>
    <row r="14" spans="1:15" x14ac:dyDescent="0.3">
      <c r="N14">
        <v>2033</v>
      </c>
      <c r="O14">
        <v>2033</v>
      </c>
    </row>
    <row r="15" spans="1:15" s="33" customFormat="1" ht="29.4" thickBot="1" x14ac:dyDescent="0.3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43.8" thickBot="1" x14ac:dyDescent="0.35">
      <c r="A16" s="39">
        <v>1</v>
      </c>
      <c r="B16" s="40" t="str">
        <f>VLOOKUP(A16,AUTODIAGNÓSTICO!$A$9:$J$71,3,0)</f>
        <v>PLANEAR</v>
      </c>
      <c r="C16" s="40" t="str">
        <f>VLOOKUP(A16,AUTODIAGNÓSTICO!$A$9:$J$71,6,0)</f>
        <v>Definir el reto de rendición de cuentas, espacios</v>
      </c>
      <c r="D16" s="40" t="str">
        <f>VLOOKUP(A16,AUTODIAGNÓSTICO!$A$9:$J$71,8,0)</f>
        <v>Establecer el cronograma para la rendición de cuentas</v>
      </c>
      <c r="E16" s="65">
        <f>VLOOKUP(A16,AUTODIAGNÓSTICO!$A$9:$J$71,9,0)</f>
        <v>4</v>
      </c>
      <c r="F16" s="117" t="s">
        <v>234</v>
      </c>
      <c r="G16" s="118" t="s">
        <v>235</v>
      </c>
      <c r="H16" s="118" t="s">
        <v>236</v>
      </c>
      <c r="I16" s="118" t="s">
        <v>237</v>
      </c>
      <c r="J16" s="118" t="s">
        <v>468</v>
      </c>
      <c r="K16" s="119">
        <v>45667</v>
      </c>
      <c r="L16" s="126">
        <v>45677</v>
      </c>
    </row>
    <row r="17" spans="1:12" ht="43.8" thickBot="1" x14ac:dyDescent="0.35">
      <c r="A17" s="39">
        <v>2</v>
      </c>
      <c r="B17" s="40" t="str">
        <f>VLOOKUP(A17,AUTODIAGNÓSTICO!$A$9:$J$71,3,0)</f>
        <v>PLANEAR</v>
      </c>
      <c r="C17" s="40" t="str">
        <f>VLOOKUP(A17,AUTODIAGNÓSTICO!$A$9:$J$71,6,0)</f>
        <v>Definir el reto de rendición de cuentas, espacios</v>
      </c>
      <c r="D17" s="40" t="str">
        <f>VLOOKUP(A17,AUTODIAGNÓSTICO!$A$9:$J$71,8,0)</f>
        <v>Asignar responsables de cada actividad</v>
      </c>
      <c r="E17" s="65">
        <f>VLOOKUP(A17,AUTODIAGNÓSTICO!$A$9:$J$71,9,0)</f>
        <v>3</v>
      </c>
      <c r="F17" s="120" t="s">
        <v>238</v>
      </c>
      <c r="G17" s="121" t="s">
        <v>239</v>
      </c>
      <c r="H17" s="121" t="s">
        <v>240</v>
      </c>
      <c r="I17" s="121" t="s">
        <v>241</v>
      </c>
      <c r="J17" s="121" t="s">
        <v>469</v>
      </c>
      <c r="K17" s="122">
        <v>45672</v>
      </c>
      <c r="L17" s="127">
        <v>45682</v>
      </c>
    </row>
    <row r="18" spans="1:12" ht="43.8" thickBot="1" x14ac:dyDescent="0.35">
      <c r="A18" s="39">
        <v>3</v>
      </c>
      <c r="B18" s="40" t="str">
        <f>VLOOKUP(A18,AUTODIAGNÓSTICO!$A$9:$J$71,3,0)</f>
        <v>PLANEAR</v>
      </c>
      <c r="C18" s="40" t="str">
        <f>VLOOKUP(A18,AUTODIAGNÓSTICO!$A$9:$J$71,6,0)</f>
        <v>Definir el reto de rendición de cuentas, espacios</v>
      </c>
      <c r="D18" s="40" t="str">
        <f>VLOOKUP(A18,AUTODIAGNÓSTICO!$A$9:$J$71,8,0)</f>
        <v>Proyectar recursos necesarios</v>
      </c>
      <c r="E18" s="65">
        <f>VLOOKUP(A18,AUTODIAGNÓSTICO!$A$9:$J$71,9,0)</f>
        <v>2</v>
      </c>
      <c r="F18" s="120" t="s">
        <v>243</v>
      </c>
      <c r="G18" s="121" t="s">
        <v>244</v>
      </c>
      <c r="H18" s="121" t="s">
        <v>245</v>
      </c>
      <c r="I18" s="121" t="s">
        <v>246</v>
      </c>
      <c r="J18" s="121" t="s">
        <v>470</v>
      </c>
      <c r="K18" s="122">
        <v>45677</v>
      </c>
      <c r="L18" s="127">
        <v>45693</v>
      </c>
    </row>
    <row r="19" spans="1:12" ht="187.8" thickBot="1" x14ac:dyDescent="0.35">
      <c r="A19" s="39">
        <v>4</v>
      </c>
      <c r="B19" s="40" t="str">
        <f>VLOOKUP(A19,AUTODIAGNÓSTICO!$A$9:$J$71,3,0)</f>
        <v>PLANEAR</v>
      </c>
      <c r="C19" s="40" t="str">
        <f>VLOOKUP(A19,AUTODIAGNÓSTICO!$A$9:$J$71,6,0)</f>
        <v>Definir el reto de rendición de cuentas, espacios</v>
      </c>
      <c r="D19" s="40" t="str">
        <f>VLOOKUP(A19,AUTODIAGNÓSTICO!$A$9:$J$71,8,0)</f>
        <v>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9" s="65">
        <f>VLOOKUP(A19,AUTODIAGNÓSTICO!$A$9:$J$71,9,0)</f>
        <v>1</v>
      </c>
      <c r="F19" s="120" t="s">
        <v>247</v>
      </c>
      <c r="G19" s="121" t="s">
        <v>248</v>
      </c>
      <c r="H19" s="121" t="s">
        <v>249</v>
      </c>
      <c r="I19" s="121" t="s">
        <v>250</v>
      </c>
      <c r="J19" s="121" t="s">
        <v>471</v>
      </c>
      <c r="K19" s="122">
        <v>45689</v>
      </c>
      <c r="L19" s="127">
        <v>45708</v>
      </c>
    </row>
    <row r="20" spans="1:12" ht="58.2" thickBot="1" x14ac:dyDescent="0.35">
      <c r="A20" s="39">
        <v>5</v>
      </c>
      <c r="B20" s="40" t="str">
        <f>VLOOKUP(A20,AUTODIAGNÓSTICO!$A$9:$J$71,3,0)</f>
        <v>PLANEAR</v>
      </c>
      <c r="C20" s="40" t="str">
        <f>VLOOKUP(A20,AUTODIAGNÓSTICO!$A$9:$J$71,6,0)</f>
        <v>Definir el reto de rendición de cuentas, espacios</v>
      </c>
      <c r="D20" s="40" t="str">
        <f>VLOOKUP(A20,AUTODIAGNÓSTICO!$A$9:$J$71,8,0)</f>
        <v>Asociar las metas y actividades formuladas en el Plan de Mejoramiento Institucional (PMI) con los derechos que se están garantizando a través de la gestión institucional.</v>
      </c>
      <c r="E20" s="65">
        <f>VLOOKUP(A20,AUTODIAGNÓSTICO!$A$9:$J$71,9,0)</f>
        <v>1</v>
      </c>
      <c r="F20" s="120" t="s">
        <v>251</v>
      </c>
      <c r="G20" s="121" t="s">
        <v>252</v>
      </c>
      <c r="H20" s="121" t="s">
        <v>253</v>
      </c>
      <c r="I20" s="121" t="s">
        <v>254</v>
      </c>
      <c r="J20" s="121" t="s">
        <v>472</v>
      </c>
      <c r="K20" s="122">
        <v>45698</v>
      </c>
      <c r="L20" s="127">
        <v>45716</v>
      </c>
    </row>
    <row r="21" spans="1:12" ht="101.4" thickBot="1" x14ac:dyDescent="0.35">
      <c r="A21" s="39">
        <v>6</v>
      </c>
      <c r="B21" s="40" t="str">
        <f>VLOOKUP(A21,AUTODIAGNÓSTICO!$A$9:$J$71,3,0)</f>
        <v>PLANEAR</v>
      </c>
      <c r="C21" s="40" t="str">
        <f>VLOOKUP(A21,AUTODIAGNÓSTICO!$A$9:$J$71,6,0)</f>
        <v>Definir el reto de rendición de cuentas, espacios</v>
      </c>
      <c r="D21" s="40" t="str">
        <f>VLOOKUP(A21,AUTODIAGNÓSTICO!$A$9:$J$71,8,0)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1" s="65">
        <f>VLOOKUP(A21,AUTODIAGNÓSTICO!$A$9:$J$71,9,0)</f>
        <v>1</v>
      </c>
      <c r="F21" s="120" t="s">
        <v>255</v>
      </c>
      <c r="G21" s="121" t="s">
        <v>256</v>
      </c>
      <c r="H21" s="121" t="s">
        <v>257</v>
      </c>
      <c r="I21" s="121" t="s">
        <v>258</v>
      </c>
      <c r="J21" s="121" t="s">
        <v>473</v>
      </c>
      <c r="K21" s="122">
        <v>45703</v>
      </c>
      <c r="L21" s="127">
        <v>45716</v>
      </c>
    </row>
    <row r="22" spans="1:12" ht="43.8" thickBot="1" x14ac:dyDescent="0.35">
      <c r="A22" s="39">
        <v>7</v>
      </c>
      <c r="B22" s="40" t="str">
        <f>VLOOKUP(A22,AUTODIAGNÓSTICO!$A$9:$J$71,3,0)</f>
        <v>PLANEAR</v>
      </c>
      <c r="C22" s="40" t="str">
        <f>VLOOKUP(A22,AUTODIAGNÓSTICO!$A$9:$J$71,6,0)</f>
        <v>Definir el reto de rendición de cuentas, espacios</v>
      </c>
      <c r="D22" s="40" t="str">
        <f>VLOOKUP(A22,AUTODIAGNÓSTICO!$A$9:$J$71,8,0)</f>
        <v>Defina la estructura de presentación de la información</v>
      </c>
      <c r="E22" s="65">
        <f>VLOOKUP(A22,AUTODIAGNÓSTICO!$A$9:$J$71,9,0)</f>
        <v>1</v>
      </c>
      <c r="F22" s="120" t="s">
        <v>259</v>
      </c>
      <c r="G22" s="121" t="s">
        <v>260</v>
      </c>
      <c r="H22" s="121" t="s">
        <v>261</v>
      </c>
      <c r="I22" s="121" t="s">
        <v>262</v>
      </c>
      <c r="J22" s="121" t="s">
        <v>474</v>
      </c>
      <c r="K22" s="122">
        <v>45708</v>
      </c>
      <c r="L22" s="127">
        <v>45721</v>
      </c>
    </row>
    <row r="23" spans="1:12" ht="43.8" thickBot="1" x14ac:dyDescent="0.35">
      <c r="A23" s="39">
        <v>8</v>
      </c>
      <c r="B23" s="40" t="str">
        <f>VLOOKUP(A23,AUTODIAGNÓSTICO!$A$9:$J$71,3,0)</f>
        <v>PLANEAR</v>
      </c>
      <c r="C23" s="40" t="str">
        <f>VLOOKUP(A23,AUTODIAGNÓSTICO!$A$9:$J$71,6,0)</f>
        <v>Definir el reto de rendición de cuentas, espacios</v>
      </c>
      <c r="D23" s="40" t="str">
        <f>VLOOKUP(A23,AUTODIAGNÓSTICO!$A$9:$J$71,8,0)</f>
        <v>Diseñar los instrumentos de evaluación tanto de la audiencia pública como de la estrategia</v>
      </c>
      <c r="E23" s="65">
        <f>VLOOKUP(A23,AUTODIAGNÓSTICO!$A$9:$J$71,9,0)</f>
        <v>1</v>
      </c>
      <c r="F23" s="120" t="s">
        <v>264</v>
      </c>
      <c r="G23" s="121" t="s">
        <v>265</v>
      </c>
      <c r="H23" s="121" t="s">
        <v>266</v>
      </c>
      <c r="I23" s="121" t="s">
        <v>267</v>
      </c>
      <c r="J23" s="121" t="s">
        <v>477</v>
      </c>
      <c r="K23" s="122">
        <v>45713</v>
      </c>
      <c r="L23" s="127">
        <v>45726</v>
      </c>
    </row>
    <row r="24" spans="1:12" ht="43.8" thickBot="1" x14ac:dyDescent="0.35">
      <c r="A24" s="39">
        <v>9</v>
      </c>
      <c r="B24" s="40" t="str">
        <f>VLOOKUP(A24,AUTODIAGNÓSTICO!$A$9:$J$71,3,0)</f>
        <v>PLANEAR</v>
      </c>
      <c r="C24" s="40" t="str">
        <f>VLOOKUP(A24,AUTODIAGNÓSTICO!$A$9:$J$71,6,0)</f>
        <v>Definir el reto de rendición de cuentas, espacios</v>
      </c>
      <c r="D24" s="40" t="str">
        <f>VLOOKUP(A24,AUTODIAGNÓSTICO!$A$9:$J$71,8,0)</f>
        <v>Socializar al interior del establecimiento educativo, los resultados del diagnóstico del proceso de rendición de cuentas institucional.</v>
      </c>
      <c r="E24" s="65">
        <f>VLOOKUP(A24,AUTODIAGNÓSTICO!$A$9:$J$71,9,0)</f>
        <v>1</v>
      </c>
      <c r="F24" s="120" t="s">
        <v>268</v>
      </c>
      <c r="G24" s="121" t="s">
        <v>269</v>
      </c>
      <c r="H24" s="121" t="s">
        <v>270</v>
      </c>
      <c r="I24" s="121" t="s">
        <v>475</v>
      </c>
      <c r="J24" s="121" t="s">
        <v>476</v>
      </c>
      <c r="K24" s="122">
        <v>45717</v>
      </c>
      <c r="L24" s="127">
        <v>45726</v>
      </c>
    </row>
    <row r="25" spans="1:12" ht="87" thickBot="1" x14ac:dyDescent="0.35">
      <c r="A25" s="39">
        <v>10</v>
      </c>
      <c r="B25" s="40" t="str">
        <f>VLOOKUP(A25,AUTODIAGNÓSTICO!$A$9:$J$71,3,0)</f>
        <v>PLANEAR</v>
      </c>
      <c r="C25" s="40" t="str">
        <f>VLOOKUP(A25,AUTODIAGNÓSTICO!$A$9:$J$71,6,0)</f>
        <v xml:space="preserve"> Paso 1. 
Identificación de los espacios de diálogo en los que la entidad rendirá cuentas</v>
      </c>
      <c r="D25" s="40" t="str">
        <f>VLOOKUP(A25,AUTODIAGNÓSTICO!$A$9:$J$71,8,0)</f>
        <v xml:space="preserve">Clasificar los interlocutores que convocará a los espacios de diálogo para la rendición de cuentas, e identificar si están incluidos en al menos una de las actividades e instancias ya identificadas. </v>
      </c>
      <c r="E25" s="65">
        <f>VLOOKUP(A25,AUTODIAGNÓSTICO!$A$9:$J$71,9,0)</f>
        <v>1</v>
      </c>
      <c r="F25" s="120" t="s">
        <v>271</v>
      </c>
      <c r="G25" s="121" t="s">
        <v>272</v>
      </c>
      <c r="H25" s="121" t="s">
        <v>273</v>
      </c>
      <c r="I25" s="121" t="s">
        <v>274</v>
      </c>
      <c r="J25" s="121" t="s">
        <v>477</v>
      </c>
      <c r="K25" s="122">
        <v>45721</v>
      </c>
      <c r="L25" s="127">
        <v>45731</v>
      </c>
    </row>
    <row r="26" spans="1:12" ht="87" thickBot="1" x14ac:dyDescent="0.35">
      <c r="A26" s="39">
        <v>11</v>
      </c>
      <c r="B26" s="40" t="str">
        <f>VLOOKUP(A26,AUTODIAGNÓSTICO!$A$9:$J$71,3,0)</f>
        <v>PLANEAR</v>
      </c>
      <c r="C26" s="40" t="str">
        <f>VLOOKUP(A26,AUTODIAGNÓSTICO!$A$9:$J$71,6,0)</f>
        <v xml:space="preserve"> Paso 1. 
Identificación de los espacios de diálogo en los que la entidad rendirá cuentas</v>
      </c>
      <c r="D26" s="40" t="str">
        <f>VLOOKUP(A26,AUTODIAGNÓSTICO!$A$9:$J$71,8,0)</f>
        <v>Formular los objetivos, metas e indicadores de la estrategia de rendición de cuentas.</v>
      </c>
      <c r="E26" s="65">
        <f>VLOOKUP(A26,AUTODIAGNÓSTICO!$A$9:$J$71,9,0)</f>
        <v>1</v>
      </c>
      <c r="F26" s="120" t="s">
        <v>275</v>
      </c>
      <c r="G26" s="121" t="s">
        <v>276</v>
      </c>
      <c r="H26" s="121" t="s">
        <v>277</v>
      </c>
      <c r="I26" s="121" t="s">
        <v>278</v>
      </c>
      <c r="J26" s="121" t="s">
        <v>477</v>
      </c>
      <c r="K26" s="122">
        <v>45726</v>
      </c>
      <c r="L26" s="127">
        <v>45741</v>
      </c>
    </row>
    <row r="27" spans="1:12" ht="159" thickBot="1" x14ac:dyDescent="0.35">
      <c r="A27" s="39">
        <v>12</v>
      </c>
      <c r="B27" s="40" t="str">
        <f>VLOOKUP(A27,AUTODIAGNÓSTICO!$A$9:$J$71,3,0)</f>
        <v>PLANEAR</v>
      </c>
      <c r="C27" s="40" t="str">
        <f>VLOOKUP(A27,AUTODIAGNÓSTICO!$A$9:$J$71,6,0)</f>
        <v>Construir la estrategia de rendición de cuentas 
 Paso 2. 
Definir la estrategia para implementar el ejercicio de rendición de cuentas</v>
      </c>
      <c r="D27" s="40" t="str">
        <f>VLOOKUP(A27,AUTODIAGNÓSTICO!$A$9:$J$71,8,0)</f>
        <v>Definir las actividades necesarias para el desarrollo de cada una de las etapas de la estrategia de las rendición de cuentas.</v>
      </c>
      <c r="E27" s="65">
        <f>VLOOKUP(A27,AUTODIAGNÓSTICO!$A$9:$J$71,9,0)</f>
        <v>1</v>
      </c>
      <c r="F27" s="120" t="s">
        <v>279</v>
      </c>
      <c r="G27" s="121" t="s">
        <v>280</v>
      </c>
      <c r="H27" s="121" t="s">
        <v>281</v>
      </c>
      <c r="I27" s="121" t="s">
        <v>282</v>
      </c>
      <c r="J27" s="121" t="s">
        <v>478</v>
      </c>
      <c r="K27" s="122">
        <v>45731</v>
      </c>
      <c r="L27" s="127">
        <v>45746</v>
      </c>
    </row>
    <row r="28" spans="1:12" ht="159" thickBot="1" x14ac:dyDescent="0.35">
      <c r="A28" s="39">
        <v>13</v>
      </c>
      <c r="B28" s="40" t="str">
        <f>VLOOKUP(A28,AUTODIAGNÓSTICO!$A$9:$J$71,3,0)</f>
        <v>PLANEAR</v>
      </c>
      <c r="C28" s="40" t="str">
        <f>VLOOKUP(A28,AUTODIAGNÓSTICO!$A$9:$J$71,6,0)</f>
        <v>Construir la estrategia de rendición de cuentas 
 Paso 2. 
Definir la estrategia para implementar el ejercicio de rendición de cuentas</v>
      </c>
      <c r="D28" s="40" t="str">
        <f>VLOOKUP(A28,AUTODIAGNÓSTICO!$A$9:$J$71,8,0)</f>
        <v>Definir el presupuesto asociado a las actividades que se implementarán en el establecimiento educativo para llevar a cabo los ejercicios de rendición de cuentas.</v>
      </c>
      <c r="E28" s="65">
        <f>VLOOKUP(A28,AUTODIAGNÓSTICO!$A$9:$J$71,9,0)</f>
        <v>1</v>
      </c>
      <c r="F28" s="120" t="s">
        <v>283</v>
      </c>
      <c r="G28" s="121" t="s">
        <v>284</v>
      </c>
      <c r="H28" s="121" t="s">
        <v>285</v>
      </c>
      <c r="I28" s="121" t="s">
        <v>286</v>
      </c>
      <c r="J28" s="121" t="s">
        <v>473</v>
      </c>
      <c r="K28" s="122">
        <v>45736</v>
      </c>
      <c r="L28" s="127">
        <v>45752</v>
      </c>
    </row>
    <row r="29" spans="1:12" ht="159" thickBot="1" x14ac:dyDescent="0.35">
      <c r="A29" s="39">
        <v>14</v>
      </c>
      <c r="B29" s="40" t="str">
        <f>VLOOKUP(A29,AUTODIAGNÓSTICO!$A$9:$J$71,3,0)</f>
        <v>PLANEAR</v>
      </c>
      <c r="C29" s="40" t="str">
        <f>VLOOKUP(A29,AUTODIAGNÓSTICO!$A$9:$J$71,6,0)</f>
        <v>Construir la estrategia de rendición de cuentas 
 Paso 2. 
Definir la estrategia para implementar el ejercicio de rendición de cuentas</v>
      </c>
      <c r="D29" s="40" t="str">
        <f>VLOOKUP(A29,AUTODIAGNÓSTICO!$A$9:$J$71,8,0)</f>
        <v xml:space="preserve">Establecer el  cronograma de ejecución de las actividades de diálogo de los ejercicios de rendición de cuentas, diferenciando si son espacios de diálogo  sobre la gestión general del estableciminto educativo o sobre los temas priorizados . </v>
      </c>
      <c r="E29" s="65">
        <f>VLOOKUP(A29,AUTODIAGNÓSTICO!$A$9:$J$71,9,0)</f>
        <v>1</v>
      </c>
      <c r="F29" s="120" t="s">
        <v>287</v>
      </c>
      <c r="G29" s="121" t="s">
        <v>288</v>
      </c>
      <c r="H29" s="121" t="s">
        <v>289</v>
      </c>
      <c r="I29" s="121" t="s">
        <v>290</v>
      </c>
      <c r="J29" s="121" t="s">
        <v>476</v>
      </c>
      <c r="K29" s="122">
        <v>45741</v>
      </c>
      <c r="L29" s="127">
        <v>45757</v>
      </c>
    </row>
    <row r="30" spans="1:12" ht="159" thickBot="1" x14ac:dyDescent="0.35">
      <c r="A30" s="39">
        <v>15</v>
      </c>
      <c r="B30" s="40" t="str">
        <f>VLOOKUP(A30,AUTODIAGNÓSTICO!$A$9:$J$71,3,0)</f>
        <v>PLANEAR</v>
      </c>
      <c r="C30" s="40" t="str">
        <f>VLOOKUP(A30,AUTODIAGNÓSTICO!$A$9:$J$71,6,0)</f>
        <v>Construir la estrategia de rendición de cuentas 
 Paso 2. 
Definir la estrategia para implementar el ejercicio de rendición de cuentas</v>
      </c>
      <c r="D30" s="40" t="str">
        <f>VLOOKUP(A30,AUTODIAGNÓSTICO!$A$9:$J$71,8,0)</f>
        <v>Establecer los canales y mecanismos virtuales que complementarán las acciones de diálogo definidas para temas específicos y para los temas generales.</v>
      </c>
      <c r="E30" s="65">
        <f>VLOOKUP(A30,AUTODIAGNÓSTICO!$A$9:$J$71,9,0)</f>
        <v>1</v>
      </c>
      <c r="F30" s="120" t="s">
        <v>291</v>
      </c>
      <c r="G30" s="121" t="s">
        <v>292</v>
      </c>
      <c r="H30" s="121" t="s">
        <v>293</v>
      </c>
      <c r="I30" s="121" t="s">
        <v>294</v>
      </c>
      <c r="J30" s="121" t="s">
        <v>263</v>
      </c>
      <c r="K30" s="122">
        <v>45748</v>
      </c>
      <c r="L30" s="127">
        <v>45762</v>
      </c>
    </row>
    <row r="31" spans="1:12" ht="159" thickBot="1" x14ac:dyDescent="0.35">
      <c r="A31" s="39">
        <v>16</v>
      </c>
      <c r="B31" s="40" t="str">
        <f>VLOOKUP(A31,AUTODIAGNÓSTICO!$A$9:$J$71,3,0)</f>
        <v>PLANEAR</v>
      </c>
      <c r="C31" s="40" t="str">
        <f>VLOOKUP(A31,AUTODIAGNÓSTICO!$A$9:$J$71,6,0)</f>
        <v>Construir la estrategia de rendición de cuentas 
 Paso 2. 
Definir la estrategia para implementar el ejercicio de rendición de cuentas</v>
      </c>
      <c r="D31" s="40" t="str">
        <f>VLOOKUP(A31,AUTODIAGNÓSTICO!$A$9:$J$71,8,0)</f>
        <v>Definir los roles y responsabilidades de las diferentes áreas del establecimietno educativo, en materia de rendición de cuentas</v>
      </c>
      <c r="E31" s="65">
        <f>VLOOKUP(A31,AUTODIAGNÓSTICO!$A$9:$J$71,9,0)</f>
        <v>1</v>
      </c>
      <c r="F31" s="120" t="s">
        <v>295</v>
      </c>
      <c r="G31" s="121" t="s">
        <v>296</v>
      </c>
      <c r="H31" s="121" t="s">
        <v>297</v>
      </c>
      <c r="I31" s="121" t="s">
        <v>298</v>
      </c>
      <c r="J31" s="121" t="s">
        <v>476</v>
      </c>
      <c r="K31" s="122">
        <v>45752</v>
      </c>
      <c r="L31" s="127">
        <v>45767</v>
      </c>
    </row>
    <row r="32" spans="1:12" ht="159" thickBot="1" x14ac:dyDescent="0.35">
      <c r="A32" s="39">
        <v>17</v>
      </c>
      <c r="B32" s="40" t="str">
        <f>VLOOKUP(A32,AUTODIAGNÓSTICO!$A$9:$J$71,3,0)</f>
        <v>PLANEAR</v>
      </c>
      <c r="C32" s="40" t="str">
        <f>VLOOKUP(A32,AUTODIAGNÓSTICO!$A$9:$J$71,6,0)</f>
        <v>Construir la estrategia de rendición de cuentas 
 Paso 2. 
Definir la estrategia para implementar el ejercicio de rendición de cuentas</v>
      </c>
      <c r="D32" s="40" t="str">
        <f>VLOOKUP(A32,AUTODIAGNÓSTICO!$A$9:$J$71,8,0)</f>
        <v>Definir el componente de comunicaciones para la estrategia de rendición de cuentas.</v>
      </c>
      <c r="E32" s="65">
        <f>VLOOKUP(A32,AUTODIAGNÓSTICO!$A$9:$J$71,9,0)</f>
        <v>1</v>
      </c>
      <c r="F32" s="120" t="s">
        <v>299</v>
      </c>
      <c r="G32" s="121" t="s">
        <v>300</v>
      </c>
      <c r="H32" s="121" t="s">
        <v>301</v>
      </c>
      <c r="I32" s="121" t="s">
        <v>302</v>
      </c>
      <c r="J32" s="121" t="s">
        <v>479</v>
      </c>
      <c r="K32" s="122">
        <v>45757</v>
      </c>
      <c r="L32" s="127">
        <v>45772</v>
      </c>
    </row>
    <row r="33" spans="1:12" ht="101.4" thickBot="1" x14ac:dyDescent="0.35">
      <c r="A33" s="39">
        <v>18</v>
      </c>
      <c r="B33" s="40" t="str">
        <f>VLOOKUP(A33,AUTODIAGNÓSTICO!$A$9:$J$71,3,0)</f>
        <v>EJECUTAR</v>
      </c>
      <c r="C33" s="40" t="str">
        <f>VLOOKUP(A33,AUTODIAGNÓSTICO!$A$9:$J$71,6,0)</f>
        <v>Generación y análisis de la información para el diálogo en la rendición de cuentas en lenguaje claro</v>
      </c>
      <c r="D33" s="40" t="str">
        <f>VLOOKUP(A33,AUTODIAGNÓSTICO!$A$9:$J$71,8,0)</f>
        <v>Preparar la información de carácter presupuestal, verificando la calidad de la misma.</v>
      </c>
      <c r="E33" s="65">
        <f>VLOOKUP(A33,AUTODIAGNÓSTICO!$A$9:$J$71,9,0)</f>
        <v>1</v>
      </c>
      <c r="F33" s="120" t="s">
        <v>303</v>
      </c>
      <c r="G33" s="121" t="s">
        <v>304</v>
      </c>
      <c r="H33" s="121" t="s">
        <v>305</v>
      </c>
      <c r="I33" s="121" t="s">
        <v>306</v>
      </c>
      <c r="J33" s="121" t="s">
        <v>473</v>
      </c>
      <c r="K33" s="122">
        <v>45762</v>
      </c>
      <c r="L33" s="127">
        <v>45777</v>
      </c>
    </row>
    <row r="34" spans="1:12" ht="101.4" thickBot="1" x14ac:dyDescent="0.35">
      <c r="A34" s="39">
        <v>19</v>
      </c>
      <c r="B34" s="40" t="str">
        <f>VLOOKUP(A34,AUTODIAGNÓSTICO!$A$9:$J$71,3,0)</f>
        <v>EJECUTAR</v>
      </c>
      <c r="C34" s="40" t="str">
        <f>VLOOKUP(A34,AUTODIAGNÓSTICO!$A$9:$J$71,6,0)</f>
        <v>Generación y análisis de la información para el diálogo en la rendición de cuentas en lenguaje claro</v>
      </c>
      <c r="D34" s="40" t="str">
        <f>VLOOKUP(A34,AUTODIAGNÓSTICO!$A$9:$J$71,8,0)</f>
        <v>Preparar la información con base en los temas de interés priorizados por la comunidad educativa en la consulta realizada.</v>
      </c>
      <c r="E34" s="65">
        <f>VLOOKUP(A34,AUTODIAGNÓSTICO!$A$9:$J$71,9,0)</f>
        <v>1</v>
      </c>
      <c r="F34" s="120" t="s">
        <v>307</v>
      </c>
      <c r="G34" s="121" t="s">
        <v>308</v>
      </c>
      <c r="H34" s="121" t="s">
        <v>309</v>
      </c>
      <c r="I34" s="121" t="s">
        <v>310</v>
      </c>
      <c r="J34" s="121" t="s">
        <v>477</v>
      </c>
      <c r="K34" s="122">
        <v>45767</v>
      </c>
      <c r="L34" s="127">
        <v>45782</v>
      </c>
    </row>
    <row r="35" spans="1:12" ht="101.4" thickBot="1" x14ac:dyDescent="0.35">
      <c r="A35" s="39">
        <v>20</v>
      </c>
      <c r="B35" s="40" t="str">
        <f>VLOOKUP(A35,AUTODIAGNÓSTICO!$A$9:$J$71,3,0)</f>
        <v>EJECUTAR</v>
      </c>
      <c r="C35" s="40" t="str">
        <f>VLOOKUP(A35,AUTODIAGNÓSTICO!$A$9:$J$71,6,0)</f>
        <v>Generación y análisis de la información para el diálogo en la rendición de cuentas en lenguaje claro</v>
      </c>
      <c r="D35" s="40" t="str">
        <f>VLOOKUP(A35,AUTODIAGNÓSTICO!$A$9:$J$71,8,0)</f>
        <v>Preparar la información sobre el cumplimiento de metas plan de mejoramiento institucional (PMI), con sus respectivos indicadores, verificando la calidad de la misma;sobre las áreas de gestión  (Informes, Metas e Indicadores, verificando la calidad de la misma.</v>
      </c>
      <c r="E35" s="65">
        <f>VLOOKUP(A35,AUTODIAGNÓSTICO!$A$9:$J$71,9,0)</f>
        <v>1</v>
      </c>
      <c r="F35" s="120" t="s">
        <v>311</v>
      </c>
      <c r="G35" s="121" t="s">
        <v>312</v>
      </c>
      <c r="H35" s="121" t="s">
        <v>313</v>
      </c>
      <c r="I35" s="121" t="s">
        <v>314</v>
      </c>
      <c r="J35" s="121" t="s">
        <v>476</v>
      </c>
      <c r="K35" s="122">
        <v>45772</v>
      </c>
      <c r="L35" s="127">
        <v>45787</v>
      </c>
    </row>
    <row r="36" spans="1:12" ht="101.4" thickBot="1" x14ac:dyDescent="0.35">
      <c r="A36" s="39">
        <v>21</v>
      </c>
      <c r="B36" s="40" t="str">
        <f>VLOOKUP(A36,AUTODIAGNÓSTICO!$A$9:$J$71,3,0)</f>
        <v>EJECUTAR</v>
      </c>
      <c r="C36" s="40" t="str">
        <f>VLOOKUP(A36,AUTODIAGNÓSTICO!$A$9:$J$71,6,0)</f>
        <v>Generación y análisis de la información para el diálogo en la rendición de cuentas en lenguaje claro</v>
      </c>
      <c r="D36" s="40" t="str">
        <f>VLOOKUP(A36,AUTODIAGNÓSTICO!$A$9:$J$71,8,0)</f>
        <v>Preparar la información sobre contratación (Procesos Contractuales y Gestión contractual) verificando la calidad de la misma y a los beneficiados.</v>
      </c>
      <c r="E36" s="65">
        <f>VLOOKUP(A36,AUTODIAGNÓSTICO!$A$9:$J$71,9,0)</f>
        <v>1</v>
      </c>
      <c r="F36" s="120" t="s">
        <v>315</v>
      </c>
      <c r="G36" s="121" t="s">
        <v>316</v>
      </c>
      <c r="H36" s="121" t="s">
        <v>317</v>
      </c>
      <c r="I36" s="121" t="s">
        <v>318</v>
      </c>
      <c r="J36" s="121" t="s">
        <v>473</v>
      </c>
      <c r="K36" s="122">
        <v>45775</v>
      </c>
      <c r="L36" s="127">
        <v>45789</v>
      </c>
    </row>
    <row r="37" spans="1:12" ht="101.4" thickBot="1" x14ac:dyDescent="0.35">
      <c r="A37" s="39">
        <v>22</v>
      </c>
      <c r="B37" s="40" t="str">
        <f>VLOOKUP(A37,AUTODIAGNÓSTICO!$A$9:$J$71,3,0)</f>
        <v>EJECUTAR</v>
      </c>
      <c r="C37" s="40" t="str">
        <f>VLOOKUP(A37,AUTODIAGNÓSTICO!$A$9:$J$71,6,0)</f>
        <v>Generación y análisis de la información para el diálogo en la rendición de cuentas en lenguaje claro</v>
      </c>
      <c r="D37" s="40" t="str">
        <f>VLOOKUP(A37,AUTODIAGNÓSTICO!$A$9:$J$71,8,0)</f>
        <v>Preparar la información sobre la gestión realizada frente a los temas recurrentes de las peticiones, quejas, reclamos o denuncias recibidas por el establecimiento educativo.</v>
      </c>
      <c r="E37" s="65">
        <f>VLOOKUP(A37,AUTODIAGNÓSTICO!$A$9:$J$71,9,0)</f>
        <v>1</v>
      </c>
      <c r="F37" s="120" t="s">
        <v>319</v>
      </c>
      <c r="G37" s="121" t="s">
        <v>316</v>
      </c>
      <c r="H37" s="121" t="s">
        <v>320</v>
      </c>
      <c r="I37" s="121" t="s">
        <v>321</v>
      </c>
      <c r="J37" s="121" t="s">
        <v>473</v>
      </c>
      <c r="K37" s="122">
        <v>45777</v>
      </c>
      <c r="L37" s="127">
        <v>45792</v>
      </c>
    </row>
    <row r="38" spans="1:12" ht="72.599999999999994" thickBot="1" x14ac:dyDescent="0.35">
      <c r="A38" s="39">
        <v>23</v>
      </c>
      <c r="B38" s="40" t="str">
        <f>VLOOKUP(A38,AUTODIAGNÓSTICO!$A$9:$J$71,3,0)</f>
        <v>EJECUTAR</v>
      </c>
      <c r="C38" s="40" t="str">
        <f>VLOOKUP(A38,AUTODIAGNÓSTICO!$A$9:$J$71,6,0)</f>
        <v>Publicación de la información  a través de los diferentes canales de comunicación</v>
      </c>
      <c r="D38" s="40" t="str">
        <f>VLOOKUP(A38,AUTODIAGNÓSTICO!$A$9:$J$71,8,0)</f>
        <v>Se realizó la punlicación del informe de gestión en lugar visible y de fácil acceso a la comunidad con una antelación mínima de 15 días.</v>
      </c>
      <c r="E38" s="65">
        <f>VLOOKUP(A38,AUTODIAGNÓSTICO!$A$9:$J$71,9,0)</f>
        <v>1</v>
      </c>
      <c r="F38" s="120" t="s">
        <v>322</v>
      </c>
      <c r="G38" s="121" t="s">
        <v>323</v>
      </c>
      <c r="H38" s="121" t="s">
        <v>324</v>
      </c>
      <c r="I38" s="121" t="s">
        <v>325</v>
      </c>
      <c r="J38" s="121" t="s">
        <v>473</v>
      </c>
      <c r="K38" s="122">
        <v>45782</v>
      </c>
      <c r="L38" s="127">
        <v>45797</v>
      </c>
    </row>
    <row r="39" spans="1:12" ht="72.599999999999994" thickBot="1" x14ac:dyDescent="0.35">
      <c r="A39" s="39">
        <v>24</v>
      </c>
      <c r="B39" s="40" t="str">
        <f>VLOOKUP(A39,AUTODIAGNÓSTICO!$A$9:$J$71,3,0)</f>
        <v>EJECUTAR</v>
      </c>
      <c r="C39" s="40" t="str">
        <f>VLOOKUP(A39,AUTODIAGNÓSTICO!$A$9:$J$71,6,0)</f>
        <v>Publicación de la información 
 a través de los diferentes canales de comunicación</v>
      </c>
      <c r="D39" s="40" t="str">
        <f>VLOOKUP(A39,AUTODIAGNÓSTICO!$A$9:$J$71,8,0)</f>
        <v>Actualizar la información en la plataforma enjambre.</v>
      </c>
      <c r="E39" s="65">
        <f>VLOOKUP(A39,AUTODIAGNÓSTICO!$A$9:$J$71,9,0)</f>
        <v>1</v>
      </c>
      <c r="F39" s="120" t="s">
        <v>326</v>
      </c>
      <c r="G39" s="121" t="s">
        <v>327</v>
      </c>
      <c r="H39" s="121" t="s">
        <v>328</v>
      </c>
      <c r="I39" s="121" t="s">
        <v>329</v>
      </c>
      <c r="J39" s="121" t="s">
        <v>473</v>
      </c>
      <c r="K39" s="122">
        <v>45787</v>
      </c>
      <c r="L39" s="127">
        <v>45802</v>
      </c>
    </row>
    <row r="40" spans="1:12" ht="72.599999999999994" thickBot="1" x14ac:dyDescent="0.35">
      <c r="A40" s="39">
        <v>25</v>
      </c>
      <c r="B40" s="40" t="str">
        <f>VLOOKUP(A40,AUTODIAGNÓSTICO!$A$9:$J$71,3,0)</f>
        <v>EJECUTAR</v>
      </c>
      <c r="C40" s="40" t="str">
        <f>VLOOKUP(A40,AUTODIAGNÓSTICO!$A$9:$J$71,6,0)</f>
        <v>Publicación de la información 
 a través de los diferentes canales de comunicación</v>
      </c>
      <c r="D40" s="40" t="str">
        <f>VLOOKUP(A40,AUTODIAGNÓSTICO!$A$9:$J$71,8,0)</f>
        <v xml:space="preserve">Actualizar los canales de comunicación diferentes a la página web, con la información preparada por la entidad, atendiendo a lo estipulado en el cronograma elaborado anteriormente. </v>
      </c>
      <c r="E40" s="65">
        <f>VLOOKUP(A40,AUTODIAGNÓSTICO!$A$9:$J$71,9,0)</f>
        <v>1</v>
      </c>
      <c r="F40" s="120" t="s">
        <v>330</v>
      </c>
      <c r="G40" s="121" t="s">
        <v>331</v>
      </c>
      <c r="H40" s="121" t="s">
        <v>332</v>
      </c>
      <c r="I40" s="121" t="s">
        <v>333</v>
      </c>
      <c r="J40" s="121" t="s">
        <v>473</v>
      </c>
      <c r="K40" s="122">
        <v>45789</v>
      </c>
      <c r="L40" s="127">
        <v>45803</v>
      </c>
    </row>
    <row r="41" spans="1:12" ht="72.599999999999994" thickBot="1" x14ac:dyDescent="0.35">
      <c r="A41" s="39">
        <v>26</v>
      </c>
      <c r="B41" s="40" t="str">
        <f>VLOOKUP(A41,AUTODIAGNÓSTICO!$A$9:$J$71,3,0)</f>
        <v>EJECUTAR</v>
      </c>
      <c r="C41" s="40" t="str">
        <f>VLOOKUP(A41,AUTODIAGNÓSTICO!$A$9:$J$71,6,0)</f>
        <v>Publicación de la información 
 a través de los diferentes canales de comunicación</v>
      </c>
      <c r="D41" s="40" t="str">
        <f>VLOOKUP(A41,AUTODIAGNÓSTICO!$A$9:$J$71,8,0)</f>
        <v>Realizar difusión masiva de los informes de rendición de cuentas, en espacios tales como: medios impresos; emisoras locales etc.</v>
      </c>
      <c r="E41" s="65">
        <f>VLOOKUP(A41,AUTODIAGNÓSTICO!$A$9:$J$71,9,0)</f>
        <v>1</v>
      </c>
      <c r="F41" s="120" t="s">
        <v>334</v>
      </c>
      <c r="G41" s="121" t="s">
        <v>335</v>
      </c>
      <c r="H41" s="121" t="s">
        <v>336</v>
      </c>
      <c r="I41" s="121" t="s">
        <v>337</v>
      </c>
      <c r="J41" s="121" t="s">
        <v>480</v>
      </c>
      <c r="K41" s="122">
        <v>45792</v>
      </c>
      <c r="L41" s="127">
        <v>45807</v>
      </c>
    </row>
    <row r="42" spans="1:12" ht="43.8" thickBot="1" x14ac:dyDescent="0.35">
      <c r="A42" s="39">
        <v>27</v>
      </c>
      <c r="B42" s="40" t="str">
        <f>VLOOKUP(A42,AUTODIAGNÓSTICO!$A$9:$J$71,3,0)</f>
        <v>EJECUTAR</v>
      </c>
      <c r="C42" s="40" t="str">
        <f>VLOOKUP(A42,AUTODIAGNÓSTICO!$A$9:$J$71,6,0)</f>
        <v>Preparar los espacios de diálogo</v>
      </c>
      <c r="D42" s="40" t="str">
        <f>VLOOKUP(A42,AUTODIAGNÓSTICO!$A$9:$J$71,8,0)</f>
        <v xml:space="preserve">Identificar si en los ejercicios de rendición de cuentas de la vigencia anterior, involucró a todos los grupos de valor . </v>
      </c>
      <c r="E42" s="65">
        <f>VLOOKUP(A42,AUTODIAGNÓSTICO!$A$9:$J$71,9,0)</f>
        <v>1</v>
      </c>
      <c r="F42" s="120" t="s">
        <v>338</v>
      </c>
      <c r="G42" s="121" t="s">
        <v>339</v>
      </c>
      <c r="H42" s="121" t="s">
        <v>340</v>
      </c>
      <c r="I42" s="121" t="s">
        <v>341</v>
      </c>
      <c r="J42" s="121" t="s">
        <v>477</v>
      </c>
      <c r="K42" s="122">
        <v>45797</v>
      </c>
      <c r="L42" s="127">
        <v>45808</v>
      </c>
    </row>
    <row r="43" spans="1:12" ht="43.8" thickBot="1" x14ac:dyDescent="0.35">
      <c r="A43" s="39">
        <v>28</v>
      </c>
      <c r="B43" s="40" t="str">
        <f>VLOOKUP(A43,AUTODIAGNÓSTICO!$A$9:$J$71,3,0)</f>
        <v>EJECUTAR</v>
      </c>
      <c r="C43" s="40" t="str">
        <f>VLOOKUP(A43,AUTODIAGNÓSTICO!$A$9:$J$71,6,0)</f>
        <v>Preparar los espacios de diálogo</v>
      </c>
      <c r="D43" s="40" t="str">
        <f>VLOOKUP(A43,AUTODIAGNÓSTICO!$A$9:$J$71,8,0)</f>
        <v>Definir y organizar los espacios de diálogo de acuerdo a los grupos de interés y temas priorizados.</v>
      </c>
      <c r="E43" s="65">
        <f>VLOOKUP(A43,AUTODIAGNÓSTICO!$A$9:$J$71,9,0)</f>
        <v>1</v>
      </c>
      <c r="F43" s="120" t="s">
        <v>342</v>
      </c>
      <c r="G43" s="121" t="s">
        <v>288</v>
      </c>
      <c r="H43" s="121" t="s">
        <v>343</v>
      </c>
      <c r="I43" s="121" t="s">
        <v>344</v>
      </c>
      <c r="J43" s="121" t="s">
        <v>468</v>
      </c>
      <c r="K43" s="122">
        <v>45799</v>
      </c>
      <c r="L43" s="127">
        <v>45813</v>
      </c>
    </row>
    <row r="44" spans="1:12" ht="58.2" thickBot="1" x14ac:dyDescent="0.35">
      <c r="A44" s="39">
        <v>29</v>
      </c>
      <c r="B44" s="40" t="str">
        <f>VLOOKUP(A44,AUTODIAGNÓSTICO!$A$9:$J$71,3,0)</f>
        <v>EJECUTAR</v>
      </c>
      <c r="C44" s="40" t="str">
        <f>VLOOKUP(A44,AUTODIAGNÓSTICO!$A$9:$J$71,6,0)</f>
        <v>Preparar los espacios de diálogo</v>
      </c>
      <c r="D44" s="40" t="str">
        <f>VLOOKUP(A44,AUTODIAGNÓSTICO!$A$9:$J$71,8,0)</f>
        <v xml:space="preserve">Definir la metodología que empleará el establecimiento educativo en los espacios de diálogo definidos previamente, para ejecutar la estrategia de rendición de cuentas </v>
      </c>
      <c r="E44" s="65">
        <f>VLOOKUP(A44,AUTODIAGNÓSTICO!$A$9:$J$71,9,0)</f>
        <v>1</v>
      </c>
      <c r="F44" s="120" t="s">
        <v>345</v>
      </c>
      <c r="G44" s="121" t="s">
        <v>346</v>
      </c>
      <c r="H44" s="121" t="s">
        <v>347</v>
      </c>
      <c r="I44" s="121" t="s">
        <v>348</v>
      </c>
      <c r="J44" s="121" t="s">
        <v>468</v>
      </c>
      <c r="K44" s="122">
        <v>45802</v>
      </c>
      <c r="L44" s="127">
        <v>45814</v>
      </c>
    </row>
    <row r="45" spans="1:12" ht="115.8" thickBot="1" x14ac:dyDescent="0.35">
      <c r="A45" s="39">
        <v>30</v>
      </c>
      <c r="B45" s="40" t="str">
        <f>VLOOKUP(A45,AUTODIAGNÓSTICO!$A$9:$J$71,3,0)</f>
        <v>EJECUTAR</v>
      </c>
      <c r="C45" s="40" t="str">
        <f>VLOOKUP(A45,AUTODIAGNÓSTICO!$A$9:$J$71,6,0)</f>
        <v>Convocar a los ciudadanos y grupos de interés para participar en los espacios de diálogo para la rendición de cuentas</v>
      </c>
      <c r="D45" s="40" t="str">
        <f>VLOOKUP(A45,AUTODIAGNÓSTICO!$A$9:$J$71,8,0)</f>
        <v xml:space="preserve">Efectuar la publicación de la convocatoria y/o invitación a la rendición de cuentas con 30 días de anticipación </v>
      </c>
      <c r="E45" s="65">
        <f>VLOOKUP(A45,AUTODIAGNÓSTICO!$A$9:$J$71,9,0)</f>
        <v>1</v>
      </c>
      <c r="F45" s="120" t="s">
        <v>349</v>
      </c>
      <c r="G45" s="121" t="s">
        <v>350</v>
      </c>
      <c r="H45" s="121" t="s">
        <v>351</v>
      </c>
      <c r="I45" s="121" t="s">
        <v>352</v>
      </c>
      <c r="J45" s="121" t="s">
        <v>477</v>
      </c>
      <c r="K45" s="122">
        <v>45809</v>
      </c>
      <c r="L45" s="127">
        <v>45818</v>
      </c>
    </row>
    <row r="46" spans="1:12" ht="115.8" thickBot="1" x14ac:dyDescent="0.35">
      <c r="A46" s="39">
        <v>31</v>
      </c>
      <c r="B46" s="40" t="str">
        <f>VLOOKUP(A46,AUTODIAGNÓSTICO!$A$9:$J$71,3,0)</f>
        <v>EJECUTAR</v>
      </c>
      <c r="C46" s="40" t="str">
        <f>VLOOKUP(A46,AUTODIAGNÓSTICO!$A$9:$J$71,6,0)</f>
        <v>Convocar a los ciudadanos y grupos de interés para participar en los espacios de diálogo para la rendición de cuentas</v>
      </c>
      <c r="D46" s="40" t="str">
        <f>VLOOKUP(A46,AUTODIAGNÓSTICO!$A$9:$J$71,8,0)</f>
        <v>Los espacios de diálogo deben ser ampliamente difundidos, con el fin de que toda la comunidad educativa tenga el conocimiento de la fecha, hora y lugar de la realización de los eventos.</v>
      </c>
      <c r="E46" s="65">
        <f>VLOOKUP(A46,AUTODIAGNÓSTICO!$A$9:$J$71,9,0)</f>
        <v>1</v>
      </c>
      <c r="F46" s="120" t="s">
        <v>353</v>
      </c>
      <c r="G46" s="121" t="s">
        <v>354</v>
      </c>
      <c r="H46" s="121" t="s">
        <v>355</v>
      </c>
      <c r="I46" s="121" t="s">
        <v>356</v>
      </c>
      <c r="J46" s="121" t="s">
        <v>477</v>
      </c>
      <c r="K46" s="122">
        <v>45813</v>
      </c>
      <c r="L46" s="127">
        <v>45823</v>
      </c>
    </row>
    <row r="47" spans="1:12" ht="115.8" thickBot="1" x14ac:dyDescent="0.35">
      <c r="A47" s="39">
        <v>32</v>
      </c>
      <c r="B47" s="40" t="str">
        <f>VLOOKUP(A47,AUTODIAGNÓSTICO!$A$9:$J$71,3,0)</f>
        <v>EJECUTAR</v>
      </c>
      <c r="C47" s="40" t="str">
        <f>VLOOKUP(A47,AUTODIAGNÓSTICO!$A$9:$J$71,6,0)</f>
        <v>Convocar a los ciudadanos y grupos de interés para participar en los espacios de diálogo para la rendición de cuentas</v>
      </c>
      <c r="D47" s="40" t="str">
        <f>VLOOKUP(A47,AUTODIAGNÓSTICO!$A$9:$J$71,8,0)</f>
        <v xml:space="preserve">Convocar a través de medios tradicionales (Carteleras institucionales, radio, televisión, prensa, perifoneo, entre otros) a la comunidad educativa, ciudadanos y grupos de interés, de acuerdo a los espacios de rendición de cuentas definidos. </v>
      </c>
      <c r="E47" s="65">
        <f>VLOOKUP(A47,AUTODIAGNÓSTICO!$A$9:$J$71,9,0)</f>
        <v>1</v>
      </c>
      <c r="F47" s="120" t="s">
        <v>357</v>
      </c>
      <c r="G47" s="121" t="s">
        <v>358</v>
      </c>
      <c r="H47" s="121" t="s">
        <v>359</v>
      </c>
      <c r="I47" s="121" t="s">
        <v>360</v>
      </c>
      <c r="J47" s="121" t="s">
        <v>477</v>
      </c>
      <c r="K47" s="122">
        <v>45816</v>
      </c>
      <c r="L47" s="127">
        <v>45826</v>
      </c>
    </row>
    <row r="48" spans="1:12" ht="115.8" thickBot="1" x14ac:dyDescent="0.35">
      <c r="A48" s="39">
        <v>33</v>
      </c>
      <c r="B48" s="40" t="str">
        <f>VLOOKUP(A48,AUTODIAGNÓSTICO!$A$9:$J$71,3,0)</f>
        <v>EJECUTAR</v>
      </c>
      <c r="C48" s="40" t="str">
        <f>VLOOKUP(A48,AUTODIAGNÓSTICO!$A$9:$J$71,6,0)</f>
        <v>Convocar a los ciudadanos y grupos de interés para participar en los espacios de diálogo para la rendición de cuentas</v>
      </c>
      <c r="D48" s="40" t="str">
        <f>VLOOKUP(A48,AUTODIAGNÓSTICO!$A$9:$J$71,8,0)</f>
        <v>Realizar reuniones preparatorias y acciones de capacitación con líderes de área de gestión y docentes para formular  y ejecutar mecanismos de convocatoria a los espacios de diálogo.</v>
      </c>
      <c r="E48" s="65">
        <f>VLOOKUP(A48,AUTODIAGNÓSTICO!$A$9:$J$71,9,0)</f>
        <v>1</v>
      </c>
      <c r="F48" s="120" t="s">
        <v>361</v>
      </c>
      <c r="G48" s="121" t="s">
        <v>362</v>
      </c>
      <c r="H48" s="121" t="s">
        <v>363</v>
      </c>
      <c r="I48" s="121" t="s">
        <v>364</v>
      </c>
      <c r="J48" s="121" t="s">
        <v>476</v>
      </c>
      <c r="K48" s="122">
        <v>45818</v>
      </c>
      <c r="L48" s="127">
        <v>45828</v>
      </c>
    </row>
    <row r="49" spans="1:12" ht="115.8" thickBot="1" x14ac:dyDescent="0.35">
      <c r="A49" s="39">
        <v>34</v>
      </c>
      <c r="B49" s="40" t="str">
        <f>VLOOKUP(A49,AUTODIAGNÓSTICO!$A$9:$J$71,3,0)</f>
        <v>EJECUTAR</v>
      </c>
      <c r="C49" s="40" t="str">
        <f>VLOOKUP(A49,AUTODIAGNÓSTICO!$A$9:$J$71,6,0)</f>
        <v>Convocar a los ciudadanos y grupos de interés para participar en los espacios de diálogo para la rendición de cuentas</v>
      </c>
      <c r="D49" s="40" t="str">
        <f>VLOOKUP(A49,AUTODIAGNÓSTICO!$A$9:$J$71,8,0)</f>
        <v xml:space="preserve">Convocar a través de medios electrónicos (Facebook, Twitter, Instagram, whatsapp, entre otros) a la comunidad educativa, ciudadanos y grupos de interés, de acuerdo a los espacios de rendición de cuentas definidos. </v>
      </c>
      <c r="E49" s="65">
        <f>VLOOKUP(A49,AUTODIAGNÓSTICO!$A$9:$J$71,9,0)</f>
        <v>1</v>
      </c>
      <c r="F49" s="120" t="s">
        <v>365</v>
      </c>
      <c r="G49" s="121" t="s">
        <v>366</v>
      </c>
      <c r="H49" s="121" t="s">
        <v>367</v>
      </c>
      <c r="I49" s="121" t="s">
        <v>368</v>
      </c>
      <c r="J49" s="121" t="s">
        <v>477</v>
      </c>
      <c r="K49" s="122">
        <v>45820</v>
      </c>
      <c r="L49" s="127">
        <v>45830</v>
      </c>
    </row>
    <row r="50" spans="1:12" ht="58.2" thickBot="1" x14ac:dyDescent="0.35">
      <c r="A50" s="39">
        <v>35</v>
      </c>
      <c r="B50" s="40" t="str">
        <f>VLOOKUP(A50,AUTODIAGNÓSTICO!$A$9:$J$71,3,0)</f>
        <v>EJECUTAR</v>
      </c>
      <c r="C50" s="40" t="str">
        <f>VLOOKUP(A50,AUTODIAGNÓSTICO!$A$9:$J$71,6,0)</f>
        <v>Realizar espacios de diálogo  de rendición de cuentas</v>
      </c>
      <c r="D50" s="40" t="str">
        <f>VLOOKUP(A50,AUTODIAGNÓSTICO!$A$9:$J$71,8,0)</f>
        <v>Realizar la audiencia a más tardar el último día de febrero.</v>
      </c>
      <c r="E50" s="65">
        <f>VLOOKUP(A50,AUTODIAGNÓSTICO!$A$9:$J$71,9,0)</f>
        <v>1</v>
      </c>
      <c r="F50" s="120" t="s">
        <v>369</v>
      </c>
      <c r="G50" s="121" t="s">
        <v>370</v>
      </c>
      <c r="H50" s="121" t="s">
        <v>371</v>
      </c>
      <c r="I50" s="121" t="s">
        <v>372</v>
      </c>
      <c r="J50" s="121" t="s">
        <v>476</v>
      </c>
      <c r="K50" s="122">
        <v>45713</v>
      </c>
      <c r="L50" s="127">
        <v>45716</v>
      </c>
    </row>
    <row r="51" spans="1:12" ht="72.599999999999994" thickBot="1" x14ac:dyDescent="0.35">
      <c r="A51" s="39">
        <v>36</v>
      </c>
      <c r="B51" s="40" t="str">
        <f>VLOOKUP(A51,AUTODIAGNÓSTICO!$A$9:$J$71,3,0)</f>
        <v>EJECUTAR</v>
      </c>
      <c r="C51" s="40" t="str">
        <f>VLOOKUP(A51,AUTODIAGNÓSTICO!$A$9:$J$71,6,0)</f>
        <v>Realizar espacios de diálogo  de rendición de cuentas</v>
      </c>
      <c r="D51" s="40" t="str">
        <f>VLOOKUP(A51,AUTODIAGNÓSTICO!$A$9:$J$71,8,0)</f>
        <v>Asegurar el suministro y acceso de información de forma previa  a la comunidad educativa, los ciudadanos y grupos de valor  convocados, con relación a los temas a tratar en los ejercicios de rendición de cuentas definidos.</v>
      </c>
      <c r="E51" s="65">
        <f>VLOOKUP(A51,AUTODIAGNÓSTICO!$A$9:$J$71,9,0)</f>
        <v>1</v>
      </c>
      <c r="F51" s="120" t="s">
        <v>373</v>
      </c>
      <c r="G51" s="121" t="s">
        <v>374</v>
      </c>
      <c r="H51" s="121" t="s">
        <v>375</v>
      </c>
      <c r="I51" s="121" t="s">
        <v>376</v>
      </c>
      <c r="J51" s="121" t="s">
        <v>479</v>
      </c>
      <c r="K51" s="122">
        <v>45809</v>
      </c>
      <c r="L51" s="127">
        <v>45818</v>
      </c>
    </row>
    <row r="52" spans="1:12" ht="58.2" thickBot="1" x14ac:dyDescent="0.35">
      <c r="A52" s="39">
        <v>37</v>
      </c>
      <c r="B52" s="40" t="str">
        <f>VLOOKUP(A52,AUTODIAGNÓSTICO!$A$9:$J$71,3,0)</f>
        <v>EJECUTAR</v>
      </c>
      <c r="C52" s="40" t="str">
        <f>VLOOKUP(A52,AUTODIAGNÓSTICO!$A$9:$J$71,6,0)</f>
        <v>Realizar espacios de diálogo  de rendición de cuentas</v>
      </c>
      <c r="D52" s="40" t="str">
        <f>VLOOKUP(A52,AUTODIAGNÓSTICO!$A$9:$J$71,8,0)</f>
        <v>Implementar los canales y mecanismos virtuales que complementarán las acciones de diálogo definidas para la rendición de cuentas sobre temas específicos y para los temas generales.</v>
      </c>
      <c r="E52" s="65">
        <f>VLOOKUP(A52,AUTODIAGNÓSTICO!$A$9:$J$71,9,0)</f>
        <v>1</v>
      </c>
      <c r="F52" s="120" t="s">
        <v>377</v>
      </c>
      <c r="G52" s="121" t="s">
        <v>378</v>
      </c>
      <c r="H52" s="121" t="s">
        <v>379</v>
      </c>
      <c r="I52" s="121" t="s">
        <v>380</v>
      </c>
      <c r="J52" s="121" t="s">
        <v>477</v>
      </c>
      <c r="K52" s="122">
        <v>45823</v>
      </c>
      <c r="L52" s="127">
        <v>45828</v>
      </c>
    </row>
    <row r="53" spans="1:12" ht="72.599999999999994" thickBot="1" x14ac:dyDescent="0.35">
      <c r="A53" s="39">
        <v>38</v>
      </c>
      <c r="B53" s="40" t="str">
        <f>VLOOKUP(A53,AUTODIAGNÓSTICO!$A$9:$J$71,3,0)</f>
        <v>EJECUTAR</v>
      </c>
      <c r="C53" s="40" t="str">
        <f>VLOOKUP(A53,AUTODIAGNÓSTICO!$A$9:$J$71,6,0)</f>
        <v>Realizar espacios de diálogo  de rendición de cuentas</v>
      </c>
      <c r="D53" s="40" t="str">
        <f>VLOOKUP(A53,AUTODIAGNÓSTICO!$A$9:$J$71,8,0)</f>
        <v>Desarrollar la audiencia de acuerdo a la metodología de diálogo para cada evento de rendición de cuentas que garantice la intervención de la comuniudad eductiva, los ciudadanos y grupos de interés con su evaluación y propuestas a las mejoras de la gestión.</v>
      </c>
      <c r="E53" s="65">
        <f>VLOOKUP(A53,AUTODIAGNÓSTICO!$A$9:$J$71,9,0)</f>
        <v>1</v>
      </c>
      <c r="F53" s="120" t="s">
        <v>381</v>
      </c>
      <c r="G53" s="121" t="s">
        <v>382</v>
      </c>
      <c r="H53" s="121" t="s">
        <v>383</v>
      </c>
      <c r="I53" s="121" t="s">
        <v>384</v>
      </c>
      <c r="J53" s="121" t="s">
        <v>481</v>
      </c>
      <c r="K53" s="122">
        <v>45828</v>
      </c>
      <c r="L53" s="127">
        <v>45833</v>
      </c>
    </row>
    <row r="54" spans="1:12" ht="58.2" thickBot="1" x14ac:dyDescent="0.35">
      <c r="A54" s="39">
        <v>39</v>
      </c>
      <c r="B54" s="40" t="str">
        <f>VLOOKUP(A54,AUTODIAGNÓSTICO!$A$9:$J$71,3,0)</f>
        <v>EJECUTAR</v>
      </c>
      <c r="C54" s="40" t="str">
        <f>VLOOKUP(A54,AUTODIAGNÓSTICO!$A$9:$J$71,6,0)</f>
        <v>Realizar espacios de diálogo  de rendición de cuentas</v>
      </c>
      <c r="D54" s="40" t="str">
        <f>VLOOKUP(A54,AUTODIAGNÓSTICO!$A$9:$J$71,8,0)</f>
        <v>Publicar el cronograma para la inscripción de propuestas por parte de la comunidad educativa, los ciudadanos y grupos de interés, 10 días antes del evento.</v>
      </c>
      <c r="E54" s="65">
        <f>VLOOKUP(A54,AUTODIAGNÓSTICO!$A$9:$J$71,9,0)</f>
        <v>1</v>
      </c>
      <c r="F54" s="120" t="s">
        <v>288</v>
      </c>
      <c r="G54" s="121" t="s">
        <v>385</v>
      </c>
      <c r="H54" s="121" t="s">
        <v>386</v>
      </c>
      <c r="I54" s="121" t="s">
        <v>387</v>
      </c>
      <c r="J54" s="121" t="s">
        <v>473</v>
      </c>
      <c r="K54" s="122">
        <v>45818</v>
      </c>
      <c r="L54" s="127">
        <v>45823</v>
      </c>
    </row>
    <row r="55" spans="1:12" ht="58.2" thickBot="1" x14ac:dyDescent="0.35">
      <c r="A55" s="39">
        <v>40</v>
      </c>
      <c r="B55" s="40" t="str">
        <f>VLOOKUP(A55,AUTODIAGNÓSTICO!$A$9:$J$71,3,0)</f>
        <v>EJECUTAR</v>
      </c>
      <c r="C55" s="40" t="str">
        <f>VLOOKUP(A55,AUTODIAGNÓSTICO!$A$9:$J$71,6,0)</f>
        <v>Realizar espacios de diálogo  de rendición de cuentas</v>
      </c>
      <c r="D55" s="40" t="str">
        <f>VLOOKUP(A55,AUTODIAGNÓSTICO!$A$9:$J$71,8,0)</f>
        <v>Recibir y analizar las propuestas para abrir el espacio de participación por parte de la comunidad, los ciudadanos y grupos de interés</v>
      </c>
      <c r="E55" s="65">
        <f>VLOOKUP(A55,AUTODIAGNÓSTICO!$A$9:$J$71,9,0)</f>
        <v>1</v>
      </c>
      <c r="F55" s="120" t="s">
        <v>388</v>
      </c>
      <c r="G55" s="121" t="s">
        <v>389</v>
      </c>
      <c r="H55" s="121" t="s">
        <v>390</v>
      </c>
      <c r="I55" s="121" t="s">
        <v>391</v>
      </c>
      <c r="J55" s="121" t="s">
        <v>473</v>
      </c>
      <c r="K55" s="122">
        <v>45823</v>
      </c>
      <c r="L55" s="127">
        <v>45830</v>
      </c>
    </row>
    <row r="56" spans="1:12" ht="58.2" thickBot="1" x14ac:dyDescent="0.35">
      <c r="A56" s="39">
        <v>41</v>
      </c>
      <c r="B56" s="40" t="str">
        <f>VLOOKUP(A56,AUTODIAGNÓSTICO!$A$9:$J$71,3,0)</f>
        <v>EJECUTAR</v>
      </c>
      <c r="C56" s="40" t="str">
        <f>VLOOKUP(A56,AUTODIAGNÓSTICO!$A$9:$J$71,6,0)</f>
        <v>Realizar espacios de diálogo  de rendición de cuentas</v>
      </c>
      <c r="D56" s="40" t="str">
        <f>VLOOKUP(A56,AUTODIAGNÓSTICO!$A$9:$J$71,8,0)</f>
        <v>Otorgar espacios de participación a la comunidad eductiva, los ciudadanos y grupos de interés</v>
      </c>
      <c r="E56" s="65">
        <f>VLOOKUP(A56,AUTODIAGNÓSTICO!$A$9:$J$71,9,0)</f>
        <v>1</v>
      </c>
      <c r="F56" s="120" t="s">
        <v>392</v>
      </c>
      <c r="G56" s="121" t="s">
        <v>393</v>
      </c>
      <c r="H56" s="121" t="s">
        <v>394</v>
      </c>
      <c r="I56" s="121" t="s">
        <v>395</v>
      </c>
      <c r="J56" s="121" t="s">
        <v>482</v>
      </c>
      <c r="K56" s="122">
        <v>45828</v>
      </c>
      <c r="L56" s="127">
        <v>45833</v>
      </c>
    </row>
    <row r="57" spans="1:12" ht="72.599999999999994" thickBot="1" x14ac:dyDescent="0.35">
      <c r="A57" s="39">
        <v>42</v>
      </c>
      <c r="B57" s="40" t="str">
        <f>VLOOKUP(A57,AUTODIAGNÓSTICO!$A$9:$J$71,3,0)</f>
        <v>EJECUTAR</v>
      </c>
      <c r="C57" s="40" t="str">
        <f>VLOOKUP(A57,AUTODIAGNÓSTICO!$A$9:$J$71,6,0)</f>
        <v>Realizar espacios de diálogo  de rendición de cuentas</v>
      </c>
      <c r="D57" s="40" t="str">
        <f>VLOOKUP(A57,AUTODIAGNÓSTICO!$A$9:$J$71,8,0)</f>
        <v>Realizar los eventos de diálogo para la rendición de cuentas sobre temas específicos y generales definidos, garantizando la intervención de la comunidad eductiva, la ciudadanía y grupos de valor convocados con su evaluación de la gestión y resultados.</v>
      </c>
      <c r="E57" s="65">
        <f>VLOOKUP(A57,AUTODIAGNÓSTICO!$A$9:$J$71,9,0)</f>
        <v>1</v>
      </c>
      <c r="F57" s="120" t="s">
        <v>396</v>
      </c>
      <c r="G57" s="121" t="s">
        <v>397</v>
      </c>
      <c r="H57" s="121" t="s">
        <v>398</v>
      </c>
      <c r="I57" s="121" t="s">
        <v>399</v>
      </c>
      <c r="J57" s="121" t="s">
        <v>477</v>
      </c>
      <c r="K57" s="122">
        <v>45830</v>
      </c>
      <c r="L57" s="127">
        <v>45836</v>
      </c>
    </row>
    <row r="58" spans="1:12" ht="58.2" thickBot="1" x14ac:dyDescent="0.35">
      <c r="A58" s="39">
        <v>43</v>
      </c>
      <c r="B58" s="40" t="str">
        <f>VLOOKUP(A58,AUTODIAGNÓSTICO!$A$9:$J$71,3,0)</f>
        <v>EJECUTAR</v>
      </c>
      <c r="C58" s="40" t="str">
        <f>VLOOKUP(A58,AUTODIAGNÓSTICO!$A$9:$J$71,6,0)</f>
        <v>Realizar espacios de diálogo  de rendición de cuentas</v>
      </c>
      <c r="D58" s="40" t="str">
        <f>VLOOKUP(A58,AUTODIAGNÓSTICO!$A$9:$J$71,8,0)</f>
        <v>Registrar la asistencia de los participantes</v>
      </c>
      <c r="E58" s="65">
        <f>VLOOKUP(A58,AUTODIAGNÓSTICO!$A$9:$J$71,9,0)</f>
        <v>1</v>
      </c>
      <c r="F58" s="120" t="s">
        <v>400</v>
      </c>
      <c r="G58" s="121" t="s">
        <v>401</v>
      </c>
      <c r="H58" s="121" t="s">
        <v>402</v>
      </c>
      <c r="I58" s="121" t="s">
        <v>403</v>
      </c>
      <c r="J58" s="121" t="s">
        <v>483</v>
      </c>
      <c r="K58" s="122">
        <v>45828</v>
      </c>
      <c r="L58" s="127">
        <v>45836</v>
      </c>
    </row>
    <row r="59" spans="1:12" ht="58.2" thickBot="1" x14ac:dyDescent="0.35">
      <c r="A59" s="39">
        <v>44</v>
      </c>
      <c r="B59" s="40" t="str">
        <f>VLOOKUP(A59,AUTODIAGNÓSTICO!$A$9:$J$71,3,0)</f>
        <v>EJECUTAR</v>
      </c>
      <c r="C59" s="40" t="str">
        <f>VLOOKUP(A59,AUTODIAGNÓSTICO!$A$9:$J$71,6,0)</f>
        <v>Realizar espacios de diálogo  de rendición de cuentas</v>
      </c>
      <c r="D59" s="40" t="str">
        <f>VLOOKUP(A59,AUTODIAGNÓSTICO!$A$9:$J$71,8,0)</f>
        <v xml:space="preserve">Diligenciar el formato interno de reporte de los resultados obtenidos en el ejercicio. </v>
      </c>
      <c r="E59" s="65">
        <f>VLOOKUP(A59,AUTODIAGNÓSTICO!$A$9:$J$71,9,0)</f>
        <v>1</v>
      </c>
      <c r="F59" s="120" t="s">
        <v>404</v>
      </c>
      <c r="G59" s="121" t="s">
        <v>405</v>
      </c>
      <c r="H59" s="121" t="s">
        <v>406</v>
      </c>
      <c r="I59" s="121" t="s">
        <v>407</v>
      </c>
      <c r="J59" s="121" t="s">
        <v>483</v>
      </c>
      <c r="K59" s="122">
        <v>45833</v>
      </c>
      <c r="L59" s="127">
        <v>45838</v>
      </c>
    </row>
    <row r="60" spans="1:12" ht="58.2" thickBot="1" x14ac:dyDescent="0.35">
      <c r="A60" s="39">
        <v>45</v>
      </c>
      <c r="B60" s="40" t="str">
        <f>VLOOKUP(A60,AUTODIAGNÓSTICO!$A$9:$J$71,3,0)</f>
        <v>EJECUTAR</v>
      </c>
      <c r="C60" s="40" t="str">
        <f>VLOOKUP(A60,AUTODIAGNÓSTICO!$A$9:$J$71,6,0)</f>
        <v>Realizar espacios de diálogo  de rendición de cuentas</v>
      </c>
      <c r="D60" s="40" t="str">
        <f>VLOOKUP(A60,AUTODIAGNÓSTICO!$A$9:$J$71,8,0)</f>
        <v>Publicar el informe ejecutivo y las evidencias de la rendición de cuentas en la plataforma enjambre</v>
      </c>
      <c r="E60" s="65">
        <f>VLOOKUP(A60,AUTODIAGNÓSTICO!$A$9:$J$71,9,0)</f>
        <v>1</v>
      </c>
      <c r="F60" s="120" t="s">
        <v>408</v>
      </c>
      <c r="G60" s="121" t="s">
        <v>409</v>
      </c>
      <c r="H60" s="121" t="s">
        <v>410</v>
      </c>
      <c r="I60" s="121" t="s">
        <v>411</v>
      </c>
      <c r="J60" s="121" t="s">
        <v>483</v>
      </c>
      <c r="K60" s="122">
        <v>45836</v>
      </c>
      <c r="L60" s="127">
        <v>45848</v>
      </c>
    </row>
    <row r="61" spans="1:12" ht="72.599999999999994" thickBot="1" x14ac:dyDescent="0.35">
      <c r="A61" s="39">
        <v>46</v>
      </c>
      <c r="B61" s="40" t="str">
        <f>VLOOKUP(A61,AUTODIAGNÓSTICO!$A$9:$J$71,3,0)</f>
        <v>EJECUTAR</v>
      </c>
      <c r="C61" s="40" t="str">
        <f>VLOOKUP(A61,AUTODIAGNÓSTICO!$A$9:$J$71,6,0)</f>
        <v>Realizar espacios de diálogo  de rendición de cuentas</v>
      </c>
      <c r="D61" s="40" t="str">
        <f>VLOOKUP(A61,AUTODIAGNÓSTICO!$A$9:$J$71,8,0)</f>
        <v>Otorgar respuestas escritas, en el término de quince días a las preguntas de los ciudadanos formuladas en el marco del proceso de rendición de cuentas y publicarlas en la página web o en los medios de difusión oficiales de las entidades.</v>
      </c>
      <c r="E61" s="65">
        <f>VLOOKUP(A61,AUTODIAGNÓSTICO!$A$9:$J$71,9,0)</f>
        <v>1</v>
      </c>
      <c r="F61" s="120" t="s">
        <v>412</v>
      </c>
      <c r="G61" s="121" t="s">
        <v>413</v>
      </c>
      <c r="H61" s="121" t="s">
        <v>414</v>
      </c>
      <c r="I61" s="121" t="s">
        <v>415</v>
      </c>
      <c r="J61" s="121" t="s">
        <v>242</v>
      </c>
      <c r="K61" s="122">
        <v>45833</v>
      </c>
      <c r="L61" s="127">
        <v>45853</v>
      </c>
    </row>
    <row r="62" spans="1:12" ht="101.4" thickBot="1" x14ac:dyDescent="0.35">
      <c r="A62" s="39">
        <v>47</v>
      </c>
      <c r="B62" s="40" t="str">
        <f>VLOOKUP(A62,AUTODIAGNÓSTICO!$A$9:$J$71,3,0)</f>
        <v>VERIFICAR</v>
      </c>
      <c r="C62" s="40" t="str">
        <f>VLOOKUP(A62,AUTODIAGNÓSTICO!$A$9:$J$71,6,0)</f>
        <v>Cuantificar el impacto de las acciones de rendición de cuentas para divulgarlos a la ciudadanía</v>
      </c>
      <c r="D62" s="40" t="str">
        <f>VLOOKUP(A62,AUTODIAGNÓSTICO!$A$9:$J$71,8,0)</f>
        <v>Aplicar la evaluación de la estrategia rendición de cuentas</v>
      </c>
      <c r="E62" s="65">
        <f>VLOOKUP(A62,AUTODIAGNÓSTICO!$A$9:$J$71,9,0)</f>
        <v>1</v>
      </c>
      <c r="F62" s="120" t="s">
        <v>416</v>
      </c>
      <c r="G62" s="121" t="s">
        <v>417</v>
      </c>
      <c r="H62" s="121" t="s">
        <v>418</v>
      </c>
      <c r="I62" s="121" t="s">
        <v>419</v>
      </c>
      <c r="J62" s="121" t="s">
        <v>477</v>
      </c>
      <c r="K62" s="122">
        <v>45833</v>
      </c>
      <c r="L62" s="127">
        <v>45848</v>
      </c>
    </row>
    <row r="63" spans="1:12" ht="101.4" thickBot="1" x14ac:dyDescent="0.35">
      <c r="A63" s="39">
        <v>48</v>
      </c>
      <c r="B63" s="40" t="str">
        <f>VLOOKUP(A63,AUTODIAGNÓSTICO!$A$9:$J$71,3,0)</f>
        <v>VERIFICAR</v>
      </c>
      <c r="C63" s="40" t="str">
        <f>VLOOKUP(A63,AUTODIAGNÓSTICO!$A$9:$J$71,6,0)</f>
        <v>Cuantificar el impacto de las acciones de rendición de cuentas para divulgarlos a la ciudadanía</v>
      </c>
      <c r="D63" s="40" t="str">
        <f>VLOOKUP(A63,AUTODIAGNÓSTICO!$A$9:$J$71,8,0)</f>
        <v>Analizar las evaluaciones, recomendaciones u objeciones recibidas en el espacio de diálogo para la rendición de cuentas,</v>
      </c>
      <c r="E63" s="65">
        <f>VLOOKUP(A63,AUTODIAGNÓSTICO!$A$9:$J$71,9,0)</f>
        <v>1</v>
      </c>
      <c r="F63" s="120" t="s">
        <v>420</v>
      </c>
      <c r="G63" s="121" t="s">
        <v>421</v>
      </c>
      <c r="H63" s="121" t="s">
        <v>422</v>
      </c>
      <c r="I63" s="121" t="s">
        <v>423</v>
      </c>
      <c r="J63" s="121" t="s">
        <v>477</v>
      </c>
      <c r="K63" s="122">
        <v>45839</v>
      </c>
      <c r="L63" s="127">
        <v>45858</v>
      </c>
    </row>
    <row r="64" spans="1:12" ht="101.4" thickBot="1" x14ac:dyDescent="0.35">
      <c r="A64" s="39">
        <v>49</v>
      </c>
      <c r="B64" s="40" t="str">
        <f>VLOOKUP(A64,AUTODIAGNÓSTICO!$A$9:$J$71,3,0)</f>
        <v>VERIFICAR</v>
      </c>
      <c r="C64" s="40" t="str">
        <f>VLOOKUP(A64,AUTODIAGNÓSTICO!$A$9:$J$71,6,0)</f>
        <v>Cuantificar el impacto de las acciones de rendición de cuentas para divulgarlos a la ciudadanía</v>
      </c>
      <c r="D64" s="40" t="str">
        <f>VLOOKUP(A64,AUTODIAGNÓSTICO!$A$9:$J$71,8,0)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4" s="65">
        <f>VLOOKUP(A64,AUTODIAGNÓSTICO!$A$9:$J$71,9,0)</f>
        <v>1</v>
      </c>
      <c r="F64" s="120" t="s">
        <v>424</v>
      </c>
      <c r="G64" s="121" t="s">
        <v>425</v>
      </c>
      <c r="H64" s="121" t="s">
        <v>426</v>
      </c>
      <c r="I64" s="121" t="s">
        <v>427</v>
      </c>
      <c r="J64" s="121" t="s">
        <v>477</v>
      </c>
      <c r="K64" s="122">
        <v>45843</v>
      </c>
      <c r="L64" s="127">
        <v>45863</v>
      </c>
    </row>
    <row r="65" spans="1:12" ht="101.4" thickBot="1" x14ac:dyDescent="0.35">
      <c r="A65" s="39">
        <v>50</v>
      </c>
      <c r="B65" s="40" t="str">
        <f>VLOOKUP(A65,AUTODIAGNÓSTICO!$A$9:$J$71,3,0)</f>
        <v>VERIFICAR</v>
      </c>
      <c r="C65" s="40" t="str">
        <f>VLOOKUP(A65,AUTODIAGNÓSTICO!$A$9:$J$71,6,0)</f>
        <v>Cuantificar el impacto de las acciones de rendición de cuentas para divulgarlos a la ciudadanía</v>
      </c>
      <c r="D65" s="40" t="str">
        <f>VLOOKUP(A65,AUTODIAGNÓSTICO!$A$9:$J$71,8,0)</f>
        <v>Recopilar recomendaciones y sugerencias de los servidores públicos y ciudadanía a las actividades de capacitación, garantizando la cualificación de futuras actividades.</v>
      </c>
      <c r="E65" s="65">
        <f>VLOOKUP(A65,AUTODIAGNÓSTICO!$A$9:$J$71,9,0)</f>
        <v>1</v>
      </c>
      <c r="F65" s="120" t="s">
        <v>428</v>
      </c>
      <c r="G65" s="121" t="s">
        <v>429</v>
      </c>
      <c r="H65" s="121" t="s">
        <v>430</v>
      </c>
      <c r="I65" s="121" t="s">
        <v>431</v>
      </c>
      <c r="J65" s="121" t="s">
        <v>481</v>
      </c>
      <c r="K65" s="122">
        <v>45848</v>
      </c>
      <c r="L65" s="127">
        <v>45868</v>
      </c>
    </row>
    <row r="66" spans="1:12" ht="101.4" thickBot="1" x14ac:dyDescent="0.35">
      <c r="A66" s="39">
        <v>51</v>
      </c>
      <c r="B66" s="40" t="str">
        <f>VLOOKUP(A66,AUTODIAGNÓSTICO!$A$9:$J$71,3,0)</f>
        <v>VERIFICAR</v>
      </c>
      <c r="C66" s="40" t="str">
        <f>VLOOKUP(A66,AUTODIAGNÓSTICO!$A$9:$J$71,6,0)</f>
        <v>Cuantificar el impacto de las acciones de rendición de cuentas para divulgarlos a la ciudadanía</v>
      </c>
      <c r="D66" s="40" t="str">
        <f>VLOOKUP(A66,AUTODIAGNÓSTICO!$A$9:$J$71,8,0)</f>
        <v>Analizar las recomendaciones realizadas por los órganos de control frente a los informes de rendición de cuentas y establecer correctivos que optimicen la gestión y faciliten el cumplimiento de las metas del plan  institucional.</v>
      </c>
      <c r="E66" s="65">
        <f>VLOOKUP(A66,AUTODIAGNÓSTICO!$A$9:$J$71,9,0)</f>
        <v>1</v>
      </c>
      <c r="F66" s="120" t="s">
        <v>432</v>
      </c>
      <c r="G66" s="121" t="s">
        <v>433</v>
      </c>
      <c r="H66" s="121" t="s">
        <v>434</v>
      </c>
      <c r="I66" s="121" t="s">
        <v>435</v>
      </c>
      <c r="J66" s="121" t="s">
        <v>242</v>
      </c>
      <c r="K66" s="122">
        <v>45853</v>
      </c>
      <c r="L66" s="127">
        <v>45884</v>
      </c>
    </row>
    <row r="67" spans="1:12" ht="101.4" thickBot="1" x14ac:dyDescent="0.35">
      <c r="A67" s="39">
        <v>52</v>
      </c>
      <c r="B67" s="40" t="str">
        <f>VLOOKUP(A67,AUTODIAGNÓSTICO!$A$9:$J$71,3,0)</f>
        <v>VERIFICAR</v>
      </c>
      <c r="C67" s="40" t="str">
        <f>VLOOKUP(A67,AUTODIAGNÓSTICO!$A$9:$J$71,6,0)</f>
        <v>Cuantificar el impacto de las acciones de rendición de cuentas para divulgarlos a la ciudadanía</v>
      </c>
      <c r="D67" s="40" t="str">
        <f>VLOOKUP(A67,AUTODIAGNÓSTICO!$A$9:$J$71,8,0)</f>
        <v>Analizar las recomendaciones derivadas de cada espacio de diálogo y establecer correctivos que optimicen la gestión y faciliten el cumplimiento de las metas del plan  institucional.</v>
      </c>
      <c r="E67" s="65">
        <f>VLOOKUP(A67,AUTODIAGNÓSTICO!$A$9:$J$71,9,0)</f>
        <v>1</v>
      </c>
      <c r="F67" s="120" t="s">
        <v>436</v>
      </c>
      <c r="G67" s="121" t="s">
        <v>437</v>
      </c>
      <c r="H67" s="121" t="s">
        <v>438</v>
      </c>
      <c r="I67" s="121" t="s">
        <v>439</v>
      </c>
      <c r="J67" s="121" t="s">
        <v>242</v>
      </c>
      <c r="K67" s="122">
        <v>45858</v>
      </c>
      <c r="L67" s="127">
        <v>45879</v>
      </c>
    </row>
    <row r="68" spans="1:12" ht="101.4" thickBot="1" x14ac:dyDescent="0.35">
      <c r="A68" s="39">
        <v>53</v>
      </c>
      <c r="B68" s="40" t="str">
        <f>VLOOKUP(A68,AUTODIAGNÓSTICO!$A$9:$J$71,3,0)</f>
        <v>VERIFICAR</v>
      </c>
      <c r="C68" s="40" t="str">
        <f>VLOOKUP(A68,AUTODIAGNÓSTICO!$A$9:$J$71,6,0)</f>
        <v>Cuantificar el impacto de las acciones de rendición de cuentas para divulgarlos a la ciudadanía</v>
      </c>
      <c r="D68" s="40" t="str">
        <f>VLOOKUP(A68,AUTODIAGNÓSTICO!$A$9:$J$71,8,0)</f>
        <v>Evaluar y verificar los resultados de la implementación de la estrategia de rendición de cuentas, valorando el cumplimiento de las metas definidas frente al reto y objetivos de la estrategia.</v>
      </c>
      <c r="E68" s="65">
        <f>VLOOKUP(A68,AUTODIAGNÓSTICO!$A$9:$J$71,9,0)</f>
        <v>1</v>
      </c>
      <c r="F68" s="120" t="s">
        <v>440</v>
      </c>
      <c r="G68" s="121" t="s">
        <v>441</v>
      </c>
      <c r="H68" s="121" t="s">
        <v>442</v>
      </c>
      <c r="I68" s="121" t="s">
        <v>443</v>
      </c>
      <c r="J68" s="121" t="s">
        <v>476</v>
      </c>
      <c r="K68" s="122">
        <v>45863</v>
      </c>
      <c r="L68" s="127">
        <v>45889</v>
      </c>
    </row>
    <row r="69" spans="1:12" ht="87" thickBot="1" x14ac:dyDescent="0.35">
      <c r="A69" s="39">
        <v>54</v>
      </c>
      <c r="B69" s="40" t="str">
        <f>VLOOKUP(A69,AUTODIAGNÓSTICO!$A$9:$J$71,3,0)</f>
        <v>ACTUAR</v>
      </c>
      <c r="C69" s="40" t="str">
        <f>VLOOKUP(A69,AUTODIAGNÓSTICO!$A$9:$J$71,6,0)</f>
        <v>Establecer acciones de mejora del proceso de rendición de cuenta</v>
      </c>
      <c r="D69" s="40" t="str">
        <f>VLOOKUP(A69,AUTODIAGNÓSTICO!$A$9:$J$71,8,0)</f>
        <v>Incorporar en los informes dirigidos a los órganos de control y cuerpos colegiados los resultados de las recomendaciones y compromisos asumidas en los ejercicios de rendición de cuentas.</v>
      </c>
      <c r="E69" s="65">
        <f>VLOOKUP(A69,AUTODIAGNÓSTICO!$A$9:$J$71,9,0)</f>
        <v>1</v>
      </c>
      <c r="F69" s="120" t="s">
        <v>444</v>
      </c>
      <c r="G69" s="121" t="s">
        <v>445</v>
      </c>
      <c r="H69" s="121" t="s">
        <v>446</v>
      </c>
      <c r="I69" s="121" t="s">
        <v>447</v>
      </c>
      <c r="J69" s="121" t="s">
        <v>476</v>
      </c>
      <c r="K69" s="122">
        <v>45870</v>
      </c>
      <c r="L69" s="127">
        <v>45899</v>
      </c>
    </row>
    <row r="70" spans="1:12" ht="87" thickBot="1" x14ac:dyDescent="0.35">
      <c r="A70" s="39">
        <v>55</v>
      </c>
      <c r="B70" s="40" t="str">
        <f>VLOOKUP(A70,AUTODIAGNÓSTICO!$A$9:$J$71,3,0)</f>
        <v>ACTUAR</v>
      </c>
      <c r="C70" s="40" t="str">
        <f>VLOOKUP(A70,AUTODIAGNÓSTICO!$A$9:$J$71,6,0)</f>
        <v>Establecer acciones de mejora del proceso de rendición de cuenta</v>
      </c>
      <c r="D70" s="40" t="str">
        <f>VLOOKUP(A70,AUTODIAGNÓSTICO!$A$9:$J$71,8,0)</f>
        <v>Elaborar el plan de acción que permita mejorar el proceso de rendición de cuentas</v>
      </c>
      <c r="E70" s="65">
        <f>VLOOKUP(A70,AUTODIAGNÓSTICO!$A$9:$J$71,9,0)</f>
        <v>1</v>
      </c>
      <c r="F70" s="120" t="s">
        <v>448</v>
      </c>
      <c r="G70" s="121" t="s">
        <v>433</v>
      </c>
      <c r="H70" s="121" t="s">
        <v>449</v>
      </c>
      <c r="I70" s="121" t="s">
        <v>450</v>
      </c>
      <c r="J70" s="121" t="s">
        <v>484</v>
      </c>
      <c r="K70" s="122">
        <v>45874</v>
      </c>
      <c r="L70" s="127">
        <v>45915</v>
      </c>
    </row>
    <row r="71" spans="1:12" ht="87" thickBot="1" x14ac:dyDescent="0.35">
      <c r="A71" s="39">
        <v>56</v>
      </c>
      <c r="B71" s="40" t="str">
        <f>VLOOKUP(A71,AUTODIAGNÓSTICO!$A$9:$J$71,3,0)</f>
        <v>ACTUAR</v>
      </c>
      <c r="C71" s="40" t="str">
        <f>VLOOKUP(A71,AUTODIAGNÓSTICO!$A$9:$J$71,6,0)</f>
        <v>Establecer acciones de mejora del proceso de rendición de cuenta</v>
      </c>
      <c r="D71" s="40" t="str">
        <f>VLOOKUP(A71,AUTODIAGNÓSTICO!$A$9:$J$71,8,0)</f>
        <v>Garantizar la aplicación de mecanismos internos de mejora y atender los requerimientos de la Secretaría de Educación y  control externo como resultados de los ejercicios de rendición de cuentas.</v>
      </c>
      <c r="E71" s="65">
        <f>VLOOKUP(A71,AUTODIAGNÓSTICO!$A$9:$J$71,9,0)</f>
        <v>1</v>
      </c>
      <c r="F71" s="120" t="s">
        <v>451</v>
      </c>
      <c r="G71" s="121" t="s">
        <v>452</v>
      </c>
      <c r="H71" s="121" t="s">
        <v>453</v>
      </c>
      <c r="I71" s="121" t="s">
        <v>454</v>
      </c>
      <c r="J71" s="121" t="s">
        <v>484</v>
      </c>
      <c r="K71" s="122">
        <v>45879</v>
      </c>
      <c r="L71" s="127">
        <v>45930</v>
      </c>
    </row>
    <row r="72" spans="1:12" ht="87" thickBot="1" x14ac:dyDescent="0.35">
      <c r="A72" s="39">
        <v>57</v>
      </c>
      <c r="B72" s="40" t="str">
        <f>VLOOKUP(A72,AUTODIAGNÓSTICO!$A$9:$J$71,3,0)</f>
        <v>ACTUAR</v>
      </c>
      <c r="C72" s="40" t="str">
        <f>VLOOKUP(A72,AUTODIAGNÓSTICO!$A$9:$J$71,6,0)</f>
        <v>Establecer acciones de mejora del proceso de rendición de cuenta</v>
      </c>
      <c r="D72" s="40" t="str">
        <f>VLOOKUP(A72,AUTODIAGNÓSTICO!$A$9:$J$71,8,0)</f>
        <v>Formular, previa evaluación por parte de los responsables, planes de mejoramiento a la gestión institucional a partir de las observaciones, propuestas y recomendaciones ciudadanas.</v>
      </c>
      <c r="E72" s="65">
        <f>VLOOKUP(A72,AUTODIAGNÓSTICO!$A$9:$J$71,9,0)</f>
        <v>1</v>
      </c>
      <c r="F72" s="120" t="s">
        <v>455</v>
      </c>
      <c r="G72" s="121" t="s">
        <v>456</v>
      </c>
      <c r="H72" s="121" t="s">
        <v>457</v>
      </c>
      <c r="I72" s="121" t="s">
        <v>458</v>
      </c>
      <c r="J72" s="121" t="s">
        <v>484</v>
      </c>
      <c r="K72" s="122">
        <v>45884</v>
      </c>
      <c r="L72" s="127">
        <v>45945</v>
      </c>
    </row>
    <row r="73" spans="1:12" ht="87" thickBot="1" x14ac:dyDescent="0.35">
      <c r="A73" s="39">
        <v>58</v>
      </c>
      <c r="B73" s="40" t="str">
        <f>VLOOKUP(A73,AUTODIAGNÓSTICO!$A$9:$J$71,3,0)</f>
        <v>ACTUAR</v>
      </c>
      <c r="C73" s="40" t="str">
        <f>VLOOKUP(A73,AUTODIAGNÓSTICO!$A$9:$J$71,6,0)</f>
        <v>Establecer acciones de mejora del proceso de rendición de cuenta</v>
      </c>
      <c r="D73" s="40" t="str">
        <f>VLOOKUP(A73,AUTODIAGNÓSTICO!$A$9:$J$71,8,0)</f>
        <v>Documentar las buenas prácticas del establecimiento educativo en materia de espacios de diálogo para la rendición de cuentas y  sistematizarlas como insumo para la formulación de nuevas estrategias de rendición de cuentas.</v>
      </c>
      <c r="E73" s="65">
        <f>VLOOKUP(A73,AUTODIAGNÓSTICO!$A$9:$J$71,9,0)</f>
        <v>1</v>
      </c>
      <c r="F73" s="123"/>
      <c r="G73" s="124"/>
      <c r="H73" s="124"/>
      <c r="I73" s="124"/>
      <c r="J73" s="124"/>
      <c r="K73" s="125"/>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74:K76 L73: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2026-04-10T21:37:06Z</dcterms:modified>
</cp:coreProperties>
</file>