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E1A235A-EEBB-4393-8153-DDD546D8E2B0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Hoja1" sheetId="1" r:id="rId1"/>
    <sheet name="MA INMACULADA" sheetId="2" r:id="rId2"/>
    <sheet name="cristo rey bien" sheetId="3" r:id="rId3"/>
    <sheet name="policarpa bien" sheetId="4" r:id="rId4"/>
    <sheet name="TOT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9" roundtripDataChecksum="aZvGLXCxlxcHoEeK1ghwN5YliIxSp5QBZ5rTAcmePSY="/>
    </ext>
  </extLst>
</workbook>
</file>

<file path=xl/calcChain.xml><?xml version="1.0" encoding="utf-8"?>
<calcChain xmlns="http://schemas.openxmlformats.org/spreadsheetml/2006/main">
  <c r="T13" i="4" l="1"/>
  <c r="S13" i="2"/>
  <c r="S12" i="2"/>
  <c r="S11" i="2"/>
  <c r="S10" i="2"/>
  <c r="S9" i="2"/>
  <c r="S8" i="2"/>
  <c r="S7" i="2"/>
  <c r="T12" i="4"/>
  <c r="T9" i="4"/>
  <c r="T10" i="4"/>
  <c r="T11" i="4"/>
  <c r="T8" i="4"/>
  <c r="R11" i="4"/>
  <c r="R10" i="4"/>
  <c r="R9" i="4"/>
  <c r="R8" i="4"/>
  <c r="R7" i="4"/>
  <c r="C118" i="5" l="1"/>
  <c r="G118" i="5"/>
  <c r="F118" i="5"/>
  <c r="E118" i="5"/>
  <c r="D118" i="5"/>
  <c r="P26" i="2"/>
  <c r="Q26" i="2"/>
  <c r="R26" i="2"/>
  <c r="S26" i="2"/>
  <c r="T26" i="2"/>
  <c r="U26" i="2"/>
  <c r="V26" i="2"/>
  <c r="W26" i="2"/>
  <c r="X26" i="2"/>
  <c r="Y26" i="2"/>
  <c r="O26" i="2"/>
  <c r="F95" i="5"/>
  <c r="E95" i="5"/>
  <c r="C95" i="5"/>
  <c r="P11" i="3"/>
  <c r="Q11" i="3"/>
  <c r="R11" i="3"/>
  <c r="S11" i="3"/>
  <c r="T11" i="3"/>
  <c r="U11" i="3"/>
  <c r="V11" i="3"/>
  <c r="W11" i="3"/>
  <c r="X11" i="3"/>
  <c r="O11" i="3"/>
  <c r="D95" i="5"/>
  <c r="F94" i="5"/>
  <c r="E94" i="5"/>
  <c r="D72" i="5"/>
  <c r="D73" i="5" s="1"/>
  <c r="E72" i="5"/>
  <c r="F72" i="5"/>
  <c r="C72" i="5"/>
  <c r="F71" i="5"/>
  <c r="E71" i="5"/>
  <c r="D71" i="5"/>
  <c r="C71" i="5"/>
  <c r="C73" i="5" s="1"/>
  <c r="F73" i="5"/>
  <c r="E73" i="5"/>
  <c r="L20" i="3"/>
  <c r="M20" i="3"/>
  <c r="K20" i="3"/>
  <c r="K8" i="3"/>
  <c r="L8" i="3"/>
  <c r="M8" i="3"/>
  <c r="K9" i="3"/>
  <c r="M9" i="3" s="1"/>
  <c r="L9" i="3"/>
  <c r="K10" i="3"/>
  <c r="M10" i="3" s="1"/>
  <c r="L10" i="3"/>
  <c r="K11" i="3"/>
  <c r="L11" i="3"/>
  <c r="M11" i="3"/>
  <c r="K12" i="3"/>
  <c r="L12" i="3"/>
  <c r="M12" i="3"/>
  <c r="K13" i="3"/>
  <c r="M13" i="3" s="1"/>
  <c r="L13" i="3"/>
  <c r="K14" i="3"/>
  <c r="M14" i="3" s="1"/>
  <c r="L14" i="3"/>
  <c r="K15" i="3"/>
  <c r="L15" i="3"/>
  <c r="M15" i="3"/>
  <c r="K16" i="3"/>
  <c r="L16" i="3"/>
  <c r="M16" i="3"/>
  <c r="K17" i="3"/>
  <c r="M17" i="3" s="1"/>
  <c r="L17" i="3"/>
  <c r="K18" i="3"/>
  <c r="M18" i="3" s="1"/>
  <c r="L18" i="3"/>
  <c r="K19" i="3"/>
  <c r="L19" i="3"/>
  <c r="M19" i="3"/>
  <c r="M7" i="3"/>
  <c r="L7" i="3"/>
  <c r="K7" i="3"/>
  <c r="C11" i="3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L8" i="4"/>
  <c r="K8" i="4"/>
  <c r="C36" i="4"/>
  <c r="E96" i="5" l="1"/>
  <c r="F96" i="5"/>
  <c r="C94" i="5"/>
  <c r="C96" i="5" s="1"/>
  <c r="D94" i="5"/>
  <c r="D96" i="5" s="1"/>
  <c r="G73" i="5"/>
  <c r="G96" i="5" l="1"/>
  <c r="C54" i="5" l="1"/>
  <c r="C56" i="5" s="1"/>
  <c r="C55" i="5"/>
  <c r="E54" i="5"/>
  <c r="E56" i="5" s="1"/>
  <c r="D55" i="5"/>
  <c r="D54" i="5"/>
  <c r="D56" i="5" s="1"/>
  <c r="F55" i="5"/>
  <c r="F54" i="5"/>
  <c r="F56" i="5" s="1"/>
  <c r="E55" i="5"/>
  <c r="Q21" i="2"/>
  <c r="G56" i="5" l="1"/>
  <c r="M36" i="5" l="1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J14" i="5"/>
  <c r="J37" i="5" s="1"/>
  <c r="I14" i="5"/>
  <c r="I37" i="5" s="1"/>
  <c r="H14" i="5"/>
  <c r="H37" i="5" s="1"/>
  <c r="G14" i="5"/>
  <c r="G37" i="5" s="1"/>
  <c r="F14" i="5"/>
  <c r="F37" i="5" s="1"/>
  <c r="E14" i="5"/>
  <c r="E37" i="5" s="1"/>
  <c r="D14" i="5"/>
  <c r="D37" i="5" s="1"/>
  <c r="C14" i="5"/>
  <c r="L13" i="5"/>
  <c r="K13" i="5"/>
  <c r="L12" i="5"/>
  <c r="K12" i="5"/>
  <c r="P11" i="5"/>
  <c r="O11" i="5"/>
  <c r="L11" i="5"/>
  <c r="K11" i="5"/>
  <c r="L10" i="5"/>
  <c r="K10" i="5"/>
  <c r="L9" i="5"/>
  <c r="K9" i="5"/>
  <c r="L8" i="5"/>
  <c r="K8" i="5"/>
  <c r="M7" i="5"/>
  <c r="M6" i="5"/>
  <c r="J38" i="4"/>
  <c r="I38" i="4"/>
  <c r="H38" i="4"/>
  <c r="G38" i="4"/>
  <c r="F38" i="4"/>
  <c r="E38" i="4"/>
  <c r="D38" i="4"/>
  <c r="C38" i="4"/>
  <c r="P40" i="4"/>
  <c r="X24" i="4"/>
  <c r="V24" i="4"/>
  <c r="U24" i="4"/>
  <c r="T24" i="4"/>
  <c r="S24" i="4"/>
  <c r="R24" i="4"/>
  <c r="Q24" i="4"/>
  <c r="P24" i="4"/>
  <c r="O24" i="4"/>
  <c r="X23" i="4"/>
  <c r="V23" i="4"/>
  <c r="U23" i="4"/>
  <c r="T23" i="4"/>
  <c r="S23" i="4"/>
  <c r="R23" i="4"/>
  <c r="Q23" i="4"/>
  <c r="P23" i="4"/>
  <c r="O23" i="4"/>
  <c r="Q14" i="4"/>
  <c r="M7" i="4"/>
  <c r="M6" i="4"/>
  <c r="J20" i="3"/>
  <c r="I20" i="3"/>
  <c r="H20" i="3"/>
  <c r="G20" i="3"/>
  <c r="F20" i="3"/>
  <c r="E20" i="3"/>
  <c r="D20" i="3"/>
  <c r="C20" i="3"/>
  <c r="X12" i="3"/>
  <c r="W12" i="3"/>
  <c r="V12" i="3"/>
  <c r="U12" i="3"/>
  <c r="T12" i="3"/>
  <c r="S12" i="3"/>
  <c r="R12" i="3"/>
  <c r="Q12" i="3"/>
  <c r="P12" i="3"/>
  <c r="O12" i="3"/>
  <c r="V13" i="3"/>
  <c r="R13" i="3"/>
  <c r="M6" i="3"/>
  <c r="M5" i="3"/>
  <c r="J45" i="2"/>
  <c r="I45" i="2"/>
  <c r="H45" i="2"/>
  <c r="G45" i="2"/>
  <c r="F45" i="2"/>
  <c r="E45" i="2"/>
  <c r="D45" i="2"/>
  <c r="C45" i="2"/>
  <c r="J44" i="2"/>
  <c r="I44" i="2"/>
  <c r="H44" i="2"/>
  <c r="G44" i="2"/>
  <c r="F44" i="2"/>
  <c r="E44" i="2"/>
  <c r="D44" i="2"/>
  <c r="C44" i="2"/>
  <c r="J42" i="2"/>
  <c r="I42" i="2"/>
  <c r="H42" i="2"/>
  <c r="G42" i="2"/>
  <c r="F42" i="2"/>
  <c r="E42" i="2"/>
  <c r="D42" i="2"/>
  <c r="C42" i="2"/>
  <c r="L41" i="2"/>
  <c r="K41" i="2"/>
  <c r="L40" i="2"/>
  <c r="K40" i="2"/>
  <c r="M40" i="2" s="1"/>
  <c r="O39" i="2"/>
  <c r="L39" i="2"/>
  <c r="K39" i="2"/>
  <c r="L38" i="2"/>
  <c r="K38" i="2"/>
  <c r="M38" i="2" s="1"/>
  <c r="L37" i="2"/>
  <c r="K37" i="2"/>
  <c r="L36" i="2"/>
  <c r="K36" i="2"/>
  <c r="L35" i="2"/>
  <c r="K35" i="2"/>
  <c r="L34" i="2"/>
  <c r="K34" i="2"/>
  <c r="M34" i="2" s="1"/>
  <c r="R33" i="2"/>
  <c r="Q33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V22" i="2"/>
  <c r="U22" i="2"/>
  <c r="T22" i="2"/>
  <c r="S22" i="2"/>
  <c r="R22" i="2"/>
  <c r="Q22" i="2"/>
  <c r="P22" i="2"/>
  <c r="O22" i="2"/>
  <c r="L22" i="2"/>
  <c r="K22" i="2"/>
  <c r="V21" i="2"/>
  <c r="V23" i="2" s="1"/>
  <c r="U21" i="2"/>
  <c r="T21" i="2"/>
  <c r="S21" i="2"/>
  <c r="R21" i="2"/>
  <c r="Q23" i="2"/>
  <c r="P21" i="2"/>
  <c r="O21" i="2"/>
  <c r="L21" i="2"/>
  <c r="K21" i="2"/>
  <c r="L20" i="2"/>
  <c r="K20" i="2"/>
  <c r="L19" i="2"/>
  <c r="K19" i="2"/>
  <c r="K44" i="2" s="1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M12" i="2" s="1"/>
  <c r="L11" i="2"/>
  <c r="K11" i="2"/>
  <c r="L10" i="2"/>
  <c r="K10" i="2"/>
  <c r="M10" i="2" s="1"/>
  <c r="L9" i="2"/>
  <c r="K9" i="2"/>
  <c r="L8" i="2"/>
  <c r="K8" i="2"/>
  <c r="M8" i="2" s="1"/>
  <c r="L7" i="2"/>
  <c r="K7" i="2"/>
  <c r="L6" i="2"/>
  <c r="K6" i="2"/>
  <c r="M5" i="2"/>
  <c r="M4" i="2"/>
  <c r="O25" i="4" l="1"/>
  <c r="S25" i="4"/>
  <c r="T25" i="4"/>
  <c r="P25" i="4"/>
  <c r="Q25" i="4"/>
  <c r="U25" i="4"/>
  <c r="M9" i="5"/>
  <c r="M11" i="5"/>
  <c r="M8" i="5"/>
  <c r="M10" i="5"/>
  <c r="M13" i="5"/>
  <c r="U23" i="2"/>
  <c r="R23" i="2"/>
  <c r="S23" i="2"/>
  <c r="O23" i="2"/>
  <c r="X22" i="2"/>
  <c r="M14" i="2"/>
  <c r="M18" i="2"/>
  <c r="M20" i="2"/>
  <c r="P13" i="3"/>
  <c r="T13" i="3"/>
  <c r="X13" i="3"/>
  <c r="P23" i="2"/>
  <c r="T23" i="2"/>
  <c r="V25" i="4"/>
  <c r="K38" i="4"/>
  <c r="M12" i="5"/>
  <c r="N14" i="5"/>
  <c r="P14" i="5" s="1"/>
  <c r="M7" i="2"/>
  <c r="M9" i="2"/>
  <c r="M11" i="2"/>
  <c r="M13" i="2"/>
  <c r="M15" i="2"/>
  <c r="M17" i="2"/>
  <c r="M21" i="2"/>
  <c r="M41" i="2"/>
  <c r="L38" i="4"/>
  <c r="W24" i="4"/>
  <c r="R25" i="4"/>
  <c r="X25" i="4"/>
  <c r="Y23" i="4"/>
  <c r="W23" i="4"/>
  <c r="W13" i="3"/>
  <c r="Y13" i="3" s="1"/>
  <c r="U13" i="3"/>
  <c r="S13" i="3"/>
  <c r="Q13" i="3"/>
  <c r="O13" i="3"/>
  <c r="O40" i="4"/>
  <c r="L44" i="2"/>
  <c r="M39" i="2"/>
  <c r="K42" i="2"/>
  <c r="K45" i="2"/>
  <c r="W22" i="2"/>
  <c r="M37" i="2"/>
  <c r="L45" i="2"/>
  <c r="M36" i="2"/>
  <c r="M35" i="2"/>
  <c r="M33" i="2"/>
  <c r="M32" i="2"/>
  <c r="M31" i="2"/>
  <c r="M30" i="2"/>
  <c r="M29" i="2"/>
  <c r="M28" i="2"/>
  <c r="M27" i="2"/>
  <c r="M26" i="2"/>
  <c r="M25" i="2"/>
  <c r="M24" i="2"/>
  <c r="L42" i="2"/>
  <c r="M23" i="2"/>
  <c r="Y24" i="4"/>
  <c r="M6" i="2"/>
  <c r="M16" i="2"/>
  <c r="W21" i="2"/>
  <c r="M22" i="2"/>
  <c r="K14" i="5"/>
  <c r="K37" i="5" s="1"/>
  <c r="C37" i="5"/>
  <c r="M19" i="2"/>
  <c r="X21" i="2"/>
  <c r="L14" i="5"/>
  <c r="L37" i="5" s="1"/>
  <c r="M38" i="4" l="1"/>
  <c r="P12" i="5"/>
  <c r="X23" i="2"/>
  <c r="W25" i="4"/>
  <c r="Y25" i="4"/>
  <c r="M42" i="2"/>
  <c r="W23" i="2"/>
  <c r="M37" i="5"/>
  <c r="O37" i="5" s="1"/>
  <c r="O14" i="5"/>
  <c r="M14" i="5"/>
  <c r="Y23" i="2" l="1"/>
</calcChain>
</file>

<file path=xl/sharedStrings.xml><?xml version="1.0" encoding="utf-8"?>
<sst xmlns="http://schemas.openxmlformats.org/spreadsheetml/2006/main" count="315" uniqueCount="52">
  <si>
    <t>I TECNICO MARIA INMACULADA</t>
  </si>
  <si>
    <t>SEDE</t>
  </si>
  <si>
    <t xml:space="preserve">JORNADA </t>
  </si>
  <si>
    <t>GRUPO</t>
  </si>
  <si>
    <t>FECHA DE ELABORACION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</si>
  <si>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</si>
  <si>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</si>
  <si>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</si>
  <si>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</si>
  <si>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</si>
  <si>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</si>
  <si>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</si>
  <si>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</si>
  <si>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</si>
  <si>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</si>
  <si>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</si>
  <si>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GRADO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</si>
  <si>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</si>
  <si>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</si>
  <si>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</si>
  <si>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</si>
  <si>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</si>
  <si>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</si>
  <si>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</si>
  <si>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Columna12</t>
  </si>
  <si>
    <t>CRISTO REY</t>
  </si>
  <si>
    <t>JR01</t>
  </si>
  <si>
    <t>TR01</t>
  </si>
  <si>
    <t>TR02</t>
  </si>
  <si>
    <t>POLICARPA SALAVARRIETA</t>
  </si>
  <si>
    <t>TR03</t>
  </si>
  <si>
    <t>JR02</t>
  </si>
  <si>
    <t>TR04</t>
  </si>
  <si>
    <t>TR05</t>
  </si>
  <si>
    <t>TR06</t>
  </si>
  <si>
    <t>POLICARPA AM</t>
  </si>
  <si>
    <t>POLICARPA PM</t>
  </si>
  <si>
    <t>MA INMACULADA AM</t>
  </si>
  <si>
    <t>MA INMACULADA PM</t>
  </si>
  <si>
    <t>CRISTO REY AM</t>
  </si>
  <si>
    <t>CRISTO REY PM</t>
  </si>
  <si>
    <t xml:space="preserve"> </t>
  </si>
  <si>
    <t>MA INMACULADA J. MAÑ</t>
  </si>
  <si>
    <t>MA INMACULADA J. TARDE</t>
  </si>
  <si>
    <t>TOTALES</t>
  </si>
  <si>
    <t xml:space="preserve">J. MAÑANA </t>
  </si>
  <si>
    <t>J. TARDE</t>
  </si>
  <si>
    <t>CRISTO REY J. TARDE</t>
  </si>
  <si>
    <t>CRISTO REY J. MAÑ</t>
  </si>
  <si>
    <t>COLEGIO TOTAL</t>
  </si>
  <si>
    <t xml:space="preserve">TRANSFERIDOS/        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</si>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</sst>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2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2" fontId="5" fillId="0" borderId="1" xfId="0" applyNumberFormat="1" applyFont="1" applyBorder="1" applyAlignment="1">
      <alignment horizontal="left" vertical="center"/>
    </xf>
    <xf numFmtId="0" fontId="0" fillId="0" borderId="10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/>
    <xf numFmtId="0" fontId="0" fillId="3" borderId="23" xfId="0" applyFont="1" applyFill="1" applyBorder="1" applyAlignment="1"/>
    <xf numFmtId="0" fontId="8" fillId="2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/>
    <xf numFmtId="0" fontId="11" fillId="0" borderId="12" xfId="0" applyFont="1" applyBorder="1" applyAlignment="1"/>
    <xf numFmtId="0" fontId="10" fillId="0" borderId="12" xfId="0" applyFont="1" applyBorder="1"/>
    <xf numFmtId="0" fontId="2" fillId="0" borderId="12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5" fillId="0" borderId="1" xfId="0" applyFont="1" applyBorder="1" applyAlignment="1">
      <alignment vertical="center"/>
    </xf>
    <xf numFmtId="0" fontId="6" fillId="0" borderId="1" xfId="0" applyFont="1" applyBorder="1"/>
  </cellXfs>
  <cellStyles count="1">
    <cellStyle name="Normal" xfId="0" builtinId="0"/>
  </cellStyles>
  <dxfs count="15"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">
    <tableStyle name="Hoja1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MA INMACULADA-style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cristo rey bien-style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policarpa bien-style" pivot="0" count="3" xr9:uid="{00000000-0011-0000-FFFF-FFFF03000000}">
      <tableStyleElement type="headerRow" dxfId="5"/>
      <tableStyleElement type="firstRowStripe" dxfId="4"/>
      <tableStyleElement type="secondRowStripe" dxfId="3"/>
    </tableStyle>
    <tableStyle name="TOTAL-style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TOTAL!$B$47</c:f>
              <c:strCache>
                <c:ptCount val="1"/>
                <c:pt idx="0">
                  <c:v>MA INMACULADA J. MAÑ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91A-905C-C3053A6A6B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91A-905C-C3053A6A6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TOTAL!$C$46:$D$46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TOTAL!$C$47:$D$47</c:f>
              <c:numCache>
                <c:formatCode>General</c:formatCode>
                <c:ptCount val="2"/>
                <c:pt idx="0">
                  <c:v>254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3-4C58-B295-618BC80D5CB2}"/>
            </c:ext>
          </c:extLst>
        </c:ser>
        <c:ser>
          <c:idx val="1"/>
          <c:order val="1"/>
          <c:tx>
            <c:strRef>
              <c:f>TOTAL!$B$48</c:f>
              <c:strCache>
                <c:ptCount val="1"/>
                <c:pt idx="0">
                  <c:v>MA INMACULADA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91A-905C-C3053A6A6B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91A-905C-C3053A6A6B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TOTAL!$C$46:$D$46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TOTAL!$C$48:$D$48</c:f>
              <c:numCache>
                <c:formatCode>General</c:formatCode>
                <c:ptCount val="2"/>
                <c:pt idx="0">
                  <c:v>216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3-4C58-B295-618BC80D5CB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TOTAL!$B$94</c:f>
              <c:strCache>
                <c:ptCount val="1"/>
                <c:pt idx="0">
                  <c:v>MA INMACULADA J. MAÑ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33-4582-B7F2-E9BFE9870B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33-4582-B7F2-E9BFE9870B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33-4582-B7F2-E9BFE9870B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33-4582-B7F2-E9BFE9870B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TOTAL!$C$93:$F$93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TOTAL!$C$94:$F$94</c:f>
              <c:numCache>
                <c:formatCode>General</c:formatCode>
                <c:ptCount val="4"/>
                <c:pt idx="0">
                  <c:v>164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3-4B59-9BCC-516E41D0E42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TOTAL!$B$100</c:f>
              <c:strCache>
                <c:ptCount val="1"/>
                <c:pt idx="0">
                  <c:v>CRISTO REY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81-450D-BC4D-C99DC0731A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81-450D-BC4D-C99DC0731A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81-450D-BC4D-C99DC0731A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81-450D-BC4D-C99DC0731A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TOTAL!$C$99:$F$99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TOTAL!$C$100:$F$100</c:f>
              <c:numCache>
                <c:formatCode>General</c:formatCode>
                <c:ptCount val="4"/>
                <c:pt idx="0">
                  <c:v>135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9-42B1-B842-CF6A288047F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TOTAL!$G$125</c:f>
              <c:strCache>
                <c:ptCount val="1"/>
                <c:pt idx="0">
                  <c:v>COLEGIO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8A-4FD6-85D8-9DEE6E59EE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8A-4FD6-85D8-9DEE6E59EE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8A-4FD6-85D8-9DEE6E59EE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8A-4FD6-85D8-9DEE6E59E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TOTAL!$H$124:$K$124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</c:v>
                </c:pt>
              </c:strCache>
            </c:strRef>
          </c:cat>
          <c:val>
            <c:numRef>
              <c:f>TOTAL!$H$125:$K$125</c:f>
              <c:numCache>
                <c:formatCode>General</c:formatCode>
                <c:ptCount val="4"/>
                <c:pt idx="0">
                  <c:v>2116</c:v>
                </c:pt>
                <c:pt idx="1">
                  <c:v>114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9-4081-93C3-0B8D37DD48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TOTAL!$O$47</c:f>
              <c:strCache>
                <c:ptCount val="1"/>
                <c:pt idx="0">
                  <c:v>MA INMACULADA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80-46B5-99C9-32E8960A59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80-46B5-99C9-32E8960A59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TOTAL!$P$46:$Q$46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TOTAL!$P$47:$Q$47</c:f>
              <c:numCache>
                <c:formatCode>General</c:formatCode>
                <c:ptCount val="2"/>
                <c:pt idx="0">
                  <c:v>216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B-4394-A246-6F7E3212D82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TOTAL!$B$54</c:f>
              <c:strCache>
                <c:ptCount val="1"/>
                <c:pt idx="0">
                  <c:v>MA INMACULADA J. MAÑ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8F3-4473-8106-0912DF9E5A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8F3-4473-8106-0912DF9E5A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8F3-4473-8106-0912DF9E5A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8F3-4473-8106-0912DF9E5A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TOTAL!$C$53:$F$53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TOTAL!$C$54:$F$54</c:f>
              <c:numCache>
                <c:formatCode>General</c:formatCode>
                <c:ptCount val="4"/>
                <c:pt idx="0">
                  <c:v>528</c:v>
                </c:pt>
                <c:pt idx="1">
                  <c:v>42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D-4951-B388-847B9BB02C0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TOTAL!$B$60</c:f>
              <c:strCache>
                <c:ptCount val="1"/>
                <c:pt idx="0">
                  <c:v>MA INMACULADA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770-49D8-BE8B-76885E8FB3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770-49D8-BE8B-76885E8FB3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770-49D8-BE8B-76885E8FB3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770-49D8-BE8B-76885E8FB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TOTAL!$C$59:$F$59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TOTAL!$C$60:$F$60</c:f>
              <c:numCache>
                <c:formatCode>General</c:formatCode>
                <c:ptCount val="4"/>
                <c:pt idx="0">
                  <c:v>472</c:v>
                </c:pt>
                <c:pt idx="1">
                  <c:v>62</c:v>
                </c:pt>
                <c:pt idx="2">
                  <c:v>52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B-4380-97E5-503B1CCCDC5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TOTAL!$B$64</c:f>
              <c:strCache>
                <c:ptCount val="1"/>
                <c:pt idx="0">
                  <c:v>J. MAÑANA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2-4B8A-A0A0-460D46D45E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22-4B8A-A0A0-460D46D45E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22-4B8A-A0A0-460D46D45E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622-4B8A-A0A0-460D46D45E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622-4B8A-A0A0-460D46D45E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622-4B8A-A0A0-460D46D45E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622-4B8A-A0A0-460D46D45E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622-4B8A-A0A0-460D46D45E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TOTAL!$C$62:$J$63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</c:lvl>
              </c:multiLvlStrCache>
            </c:multiLvlStrRef>
          </c:cat>
          <c:val>
            <c:numRef>
              <c:f>TOTAL!$C$64:$J$64</c:f>
              <c:numCache>
                <c:formatCode>General</c:formatCode>
                <c:ptCount val="8"/>
                <c:pt idx="0">
                  <c:v>220</c:v>
                </c:pt>
                <c:pt idx="1">
                  <c:v>225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E-444C-8634-D1B3FFC871A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TOTAL!$B$78</c:f>
              <c:strCache>
                <c:ptCount val="1"/>
                <c:pt idx="0">
                  <c:v>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62-462E-AE62-0C3FC01804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62-462E-AE62-0C3FC01804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62-462E-AE62-0C3FC01804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62-462E-AE62-0C3FC01804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862-462E-AE62-0C3FC01804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862-462E-AE62-0C3FC01804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862-462E-AE62-0C3FC01804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862-462E-AE62-0C3FC0180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TOTAL!$C$76:$J$77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</c:lvl>
              </c:multiLvlStrCache>
            </c:multiLvlStrRef>
          </c:cat>
          <c:val>
            <c:numRef>
              <c:f>TOTAL!$C$78:$J$78</c:f>
              <c:numCache>
                <c:formatCode>General</c:formatCode>
                <c:ptCount val="8"/>
                <c:pt idx="0">
                  <c:v>192</c:v>
                </c:pt>
                <c:pt idx="1">
                  <c:v>180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11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E-4C69-B0FC-9ACFCF7EB52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POLICARPA SALAVARRIETA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TOTAL!$B$71</c:f>
              <c:strCache>
                <c:ptCount val="1"/>
                <c:pt idx="0">
                  <c:v>MA INMACULADA J. MAÑ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TOTAL!$C$70:$F$70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TOTAL!$C$71:$F$71</c:f>
              <c:numCache>
                <c:formatCode>General</c:formatCode>
                <c:ptCount val="4"/>
                <c:pt idx="0">
                  <c:v>445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C-4F42-A1CB-714902625015}"/>
            </c:ext>
          </c:extLst>
        </c:ser>
        <c:ser>
          <c:idx val="1"/>
          <c:order val="1"/>
          <c:tx>
            <c:strRef>
              <c:f>TOTAL!$B$72</c:f>
              <c:strCache>
                <c:ptCount val="1"/>
                <c:pt idx="0">
                  <c:v>MA INMACULADA J. TARDE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TOTAL!$C$70:$F$70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TOTAL!$C$72:$F$72</c:f>
              <c:numCache>
                <c:formatCode>General</c:formatCode>
                <c:ptCount val="4"/>
                <c:pt idx="0">
                  <c:v>372</c:v>
                </c:pt>
                <c:pt idx="1">
                  <c:v>6</c:v>
                </c:pt>
                <c:pt idx="2">
                  <c:v>20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C-4F42-A1CB-714902625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4265136"/>
        <c:axId val="554263824"/>
      </c:barChart>
      <c:catAx>
        <c:axId val="5542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263824"/>
        <c:crosses val="autoZero"/>
        <c:auto val="1"/>
        <c:lblAlgn val="ctr"/>
        <c:lblOffset val="100"/>
        <c:noMultiLvlLbl val="0"/>
      </c:catAx>
      <c:valAx>
        <c:axId val="55426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2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TOTAL!$B$71</c:f>
              <c:strCache>
                <c:ptCount val="1"/>
                <c:pt idx="0">
                  <c:v>MA INMACULADA J. MAÑ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950-4DFC-A49F-81D28EDDFA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50-4DFC-A49F-81D28EDDFA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950-4DFC-A49F-81D28EDDFA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950-4DFC-A49F-81D28EDDFA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TOTAL!$C$70:$F$70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TOTAL!$C$71:$F$71</c:f>
              <c:numCache>
                <c:formatCode>General</c:formatCode>
                <c:ptCount val="4"/>
                <c:pt idx="0">
                  <c:v>445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5-4BFE-BC12-1D3F975E37A3}"/>
            </c:ext>
          </c:extLst>
        </c:ser>
        <c:ser>
          <c:idx val="1"/>
          <c:order val="1"/>
          <c:tx>
            <c:strRef>
              <c:f>TOTAL!$B$72</c:f>
              <c:strCache>
                <c:ptCount val="1"/>
                <c:pt idx="0">
                  <c:v>MA INMACULADA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950-4DFC-A49F-81D28EDDFA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950-4DFC-A49F-81D28EDDFA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950-4DFC-A49F-81D28EDDFA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950-4DFC-A49F-81D28EDDFA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TOTAL!$C$70:$F$70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TOTAL!$C$72:$F$72</c:f>
              <c:numCache>
                <c:formatCode>General</c:formatCode>
                <c:ptCount val="4"/>
                <c:pt idx="0">
                  <c:v>372</c:v>
                </c:pt>
                <c:pt idx="1">
                  <c:v>6</c:v>
                </c:pt>
                <c:pt idx="2">
                  <c:v>20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5-4BFE-BC12-1D3F975E37A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TOTAL!$B$82</c:f>
              <c:strCache>
                <c:ptCount val="1"/>
                <c:pt idx="0">
                  <c:v>MA INMACULADA J. TARDE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1CE-4DA7-9DB8-19D7DF8F7E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1CE-4DA7-9DB8-19D7DF8F7E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1CE-4DA7-9DB8-19D7DF8F7E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C1CE-4DA7-9DB8-19D7DF8F7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TOTAL!$C$81:$F$81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TRANSFERIDOS/               TRASLADADOS</c:v>
                </c:pt>
              </c:strCache>
            </c:strRef>
          </c:cat>
          <c:val>
            <c:numRef>
              <c:f>TOTAL!$C$82:$F$82</c:f>
              <c:numCache>
                <c:formatCode>General</c:formatCode>
                <c:ptCount val="4"/>
                <c:pt idx="0">
                  <c:v>372</c:v>
                </c:pt>
                <c:pt idx="1">
                  <c:v>6</c:v>
                </c:pt>
                <c:pt idx="2">
                  <c:v>20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8-415E-BF8B-671A42037E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</xdr:colOff>
      <xdr:row>26</xdr:row>
      <xdr:rowOff>4762</xdr:rowOff>
    </xdr:from>
    <xdr:to>
      <xdr:col>16</xdr:col>
      <xdr:colOff>595312</xdr:colOff>
      <xdr:row>39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DC2B59-2BEC-40C8-9DED-433457B88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223837</xdr:colOff>
      <xdr:row>30</xdr:row>
      <xdr:rowOff>4762</xdr:rowOff>
    </xdr:from>
    <xdr:to>
      <xdr:col>16</xdr:col>
      <xdr:colOff>14287</xdr:colOff>
      <xdr:row>43</xdr:row>
      <xdr:rowOff>147637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AA0F9D1-B88A-44A8-A3E9-FCA063EAF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61912</xdr:colOff>
      <xdr:row>42</xdr:row>
      <xdr:rowOff>4762</xdr:rowOff>
    </xdr:from>
    <xdr:to>
      <xdr:col>14</xdr:col>
      <xdr:colOff>138112</xdr:colOff>
      <xdr:row>53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25F9B5-BCD8-44B4-A9B1-805156F45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61912</xdr:colOff>
      <xdr:row>42</xdr:row>
      <xdr:rowOff>4762</xdr:rowOff>
    </xdr:from>
    <xdr:to>
      <xdr:col>14</xdr:col>
      <xdr:colOff>138112</xdr:colOff>
      <xdr:row>53</xdr:row>
      <xdr:rowOff>109537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0496BE-8598-4BF4-AD91-DD4F3B570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61912</xdr:colOff>
      <xdr:row>57</xdr:row>
      <xdr:rowOff>4762</xdr:rowOff>
    </xdr:from>
    <xdr:to>
      <xdr:col>14</xdr:col>
      <xdr:colOff>138112</xdr:colOff>
      <xdr:row>70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F32D07D-C41E-4A03-AA35-CD46A565A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61912</xdr:colOff>
      <xdr:row>57</xdr:row>
      <xdr:rowOff>4762</xdr:rowOff>
    </xdr:from>
    <xdr:to>
      <xdr:col>14</xdr:col>
      <xdr:colOff>138112</xdr:colOff>
      <xdr:row>70</xdr:row>
      <xdr:rowOff>147637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7E6A05D-61B6-4FF4-8A00-1DA83187F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61912</xdr:colOff>
      <xdr:row>57</xdr:row>
      <xdr:rowOff>4762</xdr:rowOff>
    </xdr:from>
    <xdr:to>
      <xdr:col>14</xdr:col>
      <xdr:colOff>138112</xdr:colOff>
      <xdr:row>70</xdr:row>
      <xdr:rowOff>147637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68FFB0-4155-4F82-879A-68B082299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61912</xdr:colOff>
      <xdr:row>57</xdr:row>
      <xdr:rowOff>4762</xdr:rowOff>
    </xdr:from>
    <xdr:to>
      <xdr:col>14</xdr:col>
      <xdr:colOff>138112</xdr:colOff>
      <xdr:row>70</xdr:row>
      <xdr:rowOff>147637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CB9CA8E-99C0-4FB7-95B6-545BE09D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61912</xdr:colOff>
      <xdr:row>63</xdr:row>
      <xdr:rowOff>4762</xdr:rowOff>
    </xdr:from>
    <xdr:to>
      <xdr:col>14</xdr:col>
      <xdr:colOff>138112</xdr:colOff>
      <xdr:row>76</xdr:row>
      <xdr:rowOff>147637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D919035-2824-4A46-8857-AC46E6080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128587</xdr:colOff>
      <xdr:row>88</xdr:row>
      <xdr:rowOff>42862</xdr:rowOff>
    </xdr:from>
    <xdr:to>
      <xdr:col>21</xdr:col>
      <xdr:colOff>414337</xdr:colOff>
      <xdr:row>101</xdr:row>
      <xdr:rowOff>185737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EF14559-9F57-412E-9079-A26F3845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90487</xdr:colOff>
      <xdr:row>79</xdr:row>
      <xdr:rowOff>119062</xdr:rowOff>
    </xdr:from>
    <xdr:to>
      <xdr:col>21</xdr:col>
      <xdr:colOff>376237</xdr:colOff>
      <xdr:row>93</xdr:row>
      <xdr:rowOff>61912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45C76E4-E235-4C69-8F15-70B3A5C32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61912</xdr:colOff>
      <xdr:row>110</xdr:row>
      <xdr:rowOff>109537</xdr:rowOff>
    </xdr:from>
    <xdr:to>
      <xdr:col>19</xdr:col>
      <xdr:colOff>347662</xdr:colOff>
      <xdr:row>124</xdr:row>
      <xdr:rowOff>52387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1FF172A-1EC3-401C-8908-D2B97104F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:K33">
  <tableColumns count="11">
    <tableColumn id="1" xr3:uid="{00000000-0010-0000-0000-000001000000}" name="Columna1"/>
    <tableColumn id="2" xr3:uid="{00000000-0010-0000-0000-000002000000}" name="Columna2"/>
    <tableColumn id="3" xr3:uid="{00000000-0010-0000-0000-000003000000}" name="Columna3"/>
    <tableColumn id="4" xr3:uid="{00000000-0010-0000-0000-000004000000}" name="Columna4"/>
    <tableColumn id="5" xr3:uid="{00000000-0010-0000-0000-000005000000}" name="Columna5"/>
    <tableColumn id="6" xr3:uid="{00000000-0010-0000-0000-000006000000}" name="Columna6"/>
    <tableColumn id="7" xr3:uid="{00000000-0010-0000-0000-000007000000}" name="Columna7"/>
    <tableColumn id="8" xr3:uid="{00000000-0010-0000-0000-000008000000}" name="Columna8"/>
    <tableColumn id="9" xr3:uid="{00000000-0010-0000-0000-000009000000}" name="Columna9"/>
    <tableColumn id="10" xr3:uid="{00000000-0010-0000-0000-00000A000000}" name="Columna10"/>
    <tableColumn id="11" xr3:uid="{00000000-0010-0000-0000-00000B000000}" name="Columna11"/>
  </tableColumns>
  <tableStyleInfo name="Hoja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3:M42">
  <tableColumns count="12">
    <tableColumn id="1" xr3:uid="{00000000-0010-0000-0100-000001000000}" name="Columna1"/>
    <tableColumn id="2" xr3:uid="{00000000-0010-0000-0100-000002000000}" name="Columna2"/>
    <tableColumn id="3" xr3:uid="{00000000-0010-0000-0100-000003000000}" name="Columna3"/>
    <tableColumn id="4" xr3:uid="{00000000-0010-0000-0100-000004000000}" name="Columna4"/>
    <tableColumn id="5" xr3:uid="{00000000-0010-0000-0100-000005000000}" name="Columna5"/>
    <tableColumn id="6" xr3:uid="{00000000-0010-0000-0100-000006000000}" name="Columna6"/>
    <tableColumn id="7" xr3:uid="{00000000-0010-0000-0100-000007000000}" name="Columna7"/>
    <tableColumn id="8" xr3:uid="{00000000-0010-0000-0100-000008000000}" name="Columna8"/>
    <tableColumn id="9" xr3:uid="{00000000-0010-0000-0100-000009000000}" name="Columna9"/>
    <tableColumn id="10" xr3:uid="{00000000-0010-0000-0100-00000A000000}" name="Columna10"/>
    <tableColumn id="11" xr3:uid="{00000000-0010-0000-0100-00000B000000}" name="Columna11"/>
    <tableColumn id="12" xr3:uid="{00000000-0010-0000-0100-00000C000000}" name="Columna12"/>
  </tableColumns>
  <tableStyleInfo name="MA INMACULAD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4:M20">
  <tableColumns count="12">
    <tableColumn id="1" xr3:uid="{00000000-0010-0000-0200-000001000000}" name="Columna1"/>
    <tableColumn id="2" xr3:uid="{00000000-0010-0000-0200-000002000000}" name="Columna2"/>
    <tableColumn id="3" xr3:uid="{00000000-0010-0000-0200-000003000000}" name="Columna3"/>
    <tableColumn id="4" xr3:uid="{00000000-0010-0000-0200-000004000000}" name="Columna4"/>
    <tableColumn id="5" xr3:uid="{00000000-0010-0000-0200-000005000000}" name="Columna5"/>
    <tableColumn id="6" xr3:uid="{00000000-0010-0000-0200-000006000000}" name="Columna6"/>
    <tableColumn id="7" xr3:uid="{00000000-0010-0000-0200-000007000000}" name="Columna7"/>
    <tableColumn id="8" xr3:uid="{00000000-0010-0000-0200-000008000000}" name="Columna8"/>
    <tableColumn id="9" xr3:uid="{00000000-0010-0000-0200-000009000000}" name="Columna9"/>
    <tableColumn id="10" xr3:uid="{00000000-0010-0000-0200-00000A000000}" name="Columna10"/>
    <tableColumn id="11" xr3:uid="{00000000-0010-0000-0200-00000B000000}" name="Columna11"/>
    <tableColumn id="12" xr3:uid="{00000000-0010-0000-0200-00000C000000}" name="Columna12"/>
  </tableColumns>
  <tableStyleInfo name="cristo rey bien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5:M38">
  <tableColumns count="12">
    <tableColumn id="1" xr3:uid="{00000000-0010-0000-0300-000001000000}" name="Columna1"/>
    <tableColumn id="2" xr3:uid="{00000000-0010-0000-0300-000002000000}" name="Columna2"/>
    <tableColumn id="3" xr3:uid="{00000000-0010-0000-0300-000003000000}" name="Columna3"/>
    <tableColumn id="4" xr3:uid="{00000000-0010-0000-0300-000004000000}" name="Columna4"/>
    <tableColumn id="5" xr3:uid="{00000000-0010-0000-0300-000005000000}" name="Columna5"/>
    <tableColumn id="6" xr3:uid="{00000000-0010-0000-0300-000006000000}" name="Columna6"/>
    <tableColumn id="7" xr3:uid="{00000000-0010-0000-0300-000007000000}" name="Columna7"/>
    <tableColumn id="8" xr3:uid="{00000000-0010-0000-0300-000008000000}" name="Columna8"/>
    <tableColumn id="9" xr3:uid="{00000000-0010-0000-0300-000009000000}" name="Columna9"/>
    <tableColumn id="10" xr3:uid="{00000000-0010-0000-0300-00000A000000}" name="Columna10"/>
    <tableColumn id="11" xr3:uid="{00000000-0010-0000-0300-00000B000000}" name="Columna11"/>
    <tableColumn id="12" xr3:uid="{00000000-0010-0000-0300-00000C000000}" name="Columna12"/>
  </tableColumns>
  <tableStyleInfo name="policarpa bien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5:M37">
  <tableColumns count="12">
    <tableColumn id="1" xr3:uid="{00000000-0010-0000-0400-000001000000}" name="Columna1"/>
    <tableColumn id="2" xr3:uid="{00000000-0010-0000-0400-000002000000}" name="Columna2"/>
    <tableColumn id="3" xr3:uid="{00000000-0010-0000-0400-000003000000}" name="Columna3"/>
    <tableColumn id="4" xr3:uid="{00000000-0010-0000-0400-000004000000}" name="Columna4"/>
    <tableColumn id="5" xr3:uid="{00000000-0010-0000-0400-000005000000}" name="Columna5"/>
    <tableColumn id="6" xr3:uid="{00000000-0010-0000-0400-000006000000}" name="Columna6"/>
    <tableColumn id="7" xr3:uid="{00000000-0010-0000-0400-000007000000}" name="Columna7"/>
    <tableColumn id="8" xr3:uid="{00000000-0010-0000-0400-000008000000}" name="Columna8"/>
    <tableColumn id="9" xr3:uid="{00000000-0010-0000-0400-000009000000}" name="Columna9"/>
    <tableColumn id="10" xr3:uid="{00000000-0010-0000-0400-00000A000000}" name="Columna10"/>
    <tableColumn id="11" xr3:uid="{00000000-0010-0000-0400-00000B000000}" name="Columna11"/>
    <tableColumn id="12" xr3:uid="{00000000-0010-0000-0400-00000C000000}" name="Columna12"/>
  </tableColumns>
  <tableStyleInfo name="TOT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>
      <selection activeCell="J10" sqref="J10"/>
    </sheetView>
  </sheetViews>
  <sheetFormatPr baseColWidth="10" defaultColWidth="14.44140625" defaultRowHeight="15" customHeight="1" x14ac:dyDescent="0.3"/>
  <cols>
    <col min="1" max="1" width="6.44140625" customWidth="1"/>
    <col min="2" max="11" width="7.6640625" customWidth="1"/>
    <col min="12" max="26" width="10.6640625" customWidth="1"/>
  </cols>
  <sheetData>
    <row r="1" spans="1:11" ht="14.4" x14ac:dyDescent="0.3">
      <c r="A1" s="1"/>
      <c r="B1" s="1"/>
      <c r="C1" s="1"/>
      <c r="D1" s="1"/>
      <c r="E1" s="1"/>
      <c r="F1" s="2"/>
      <c r="G1" s="2"/>
      <c r="H1" s="3"/>
      <c r="I1" s="3"/>
      <c r="J1" s="3"/>
      <c r="K1" s="3"/>
    </row>
    <row r="2" spans="1:11" ht="14.4" x14ac:dyDescent="0.3">
      <c r="A2" s="4" t="s">
        <v>0</v>
      </c>
      <c r="B2" s="5"/>
      <c r="C2" s="5"/>
      <c r="E2" s="6" t="s">
        <v>1</v>
      </c>
      <c r="F2" s="7"/>
      <c r="G2" s="7"/>
      <c r="I2" s="5" t="s">
        <v>2</v>
      </c>
      <c r="J2" s="51"/>
      <c r="K2" s="52"/>
    </row>
    <row r="3" spans="1:11" ht="14.4" x14ac:dyDescent="0.3">
      <c r="A3" s="9"/>
      <c r="B3" s="9"/>
      <c r="C3" s="10"/>
      <c r="D3" s="10"/>
      <c r="E3" s="9"/>
      <c r="F3" s="9"/>
      <c r="G3" s="10"/>
      <c r="H3" s="10"/>
      <c r="I3" s="10"/>
      <c r="J3" s="10"/>
      <c r="K3" s="10"/>
    </row>
    <row r="4" spans="1:11" ht="14.4" x14ac:dyDescent="0.3">
      <c r="A4" s="5" t="s">
        <v>3</v>
      </c>
      <c r="B4" s="8"/>
      <c r="C4" s="8"/>
      <c r="D4" s="8"/>
      <c r="E4" s="9"/>
      <c r="F4" s="11" t="s">
        <v>4</v>
      </c>
      <c r="G4" s="12"/>
      <c r="H4" s="13"/>
      <c r="I4" s="13"/>
      <c r="J4" s="13"/>
      <c r="K4" s="9"/>
    </row>
    <row r="5" spans="1:11" ht="14.4" x14ac:dyDescent="0.3">
      <c r="A5" s="1"/>
      <c r="B5" s="1"/>
      <c r="C5" s="14"/>
      <c r="D5" s="14"/>
      <c r="E5" s="14"/>
      <c r="F5" s="14"/>
      <c r="G5" s="2"/>
      <c r="H5" s="2"/>
      <c r="I5" s="15"/>
      <c r="J5" s="15"/>
      <c r="K5" s="15"/>
    </row>
    <row r="6" spans="1:11" ht="0.75" customHeight="1" x14ac:dyDescent="0.3">
      <c r="A6" s="16" t="s">
        <v>5</v>
      </c>
      <c r="B6" s="17" t="s">
        <v>6</v>
      </c>
      <c r="C6" s="18" t="s">
        <v>7</v>
      </c>
      <c r="D6" s="19" t="s">
        <v>8</v>
      </c>
      <c r="E6" s="20" t="s">
        <v>9</v>
      </c>
      <c r="F6" s="17" t="s">
        <v>10</v>
      </c>
      <c r="G6" s="18" t="s">
        <v>11</v>
      </c>
      <c r="H6" s="17" t="s">
        <v>12</v>
      </c>
      <c r="I6" s="18" t="s">
        <v>13</v>
      </c>
      <c r="J6" s="19" t="s">
        <v>14</v>
      </c>
      <c r="K6" s="21" t="s">
        <v>15</v>
      </c>
    </row>
    <row r="7" spans="1:11" ht="21.75" customHeight="1" x14ac:dyDescent="0.3">
      <c r="A7" s="16" t="s">
        <v>16</v>
      </c>
      <c r="B7" s="17" t="s">
        <v>17</v>
      </c>
      <c r="C7" s="18"/>
      <c r="D7" s="19" t="s">
        <v>18</v>
      </c>
      <c r="E7" s="20"/>
      <c r="F7" s="17" t="s">
        <v>19</v>
      </c>
      <c r="G7" s="18"/>
      <c r="H7" s="17" t="s">
        <v>20</v>
      </c>
      <c r="I7" s="18"/>
      <c r="J7" s="19" t="s">
        <v>21</v>
      </c>
      <c r="K7" s="21"/>
    </row>
    <row r="8" spans="1:11" ht="21.75" customHeight="1" x14ac:dyDescent="0.3">
      <c r="A8" s="22"/>
      <c r="B8" s="20" t="s">
        <v>22</v>
      </c>
      <c r="C8" s="20" t="s">
        <v>23</v>
      </c>
      <c r="D8" s="20" t="s">
        <v>22</v>
      </c>
      <c r="E8" s="20" t="s">
        <v>23</v>
      </c>
      <c r="F8" s="20" t="s">
        <v>22</v>
      </c>
      <c r="G8" s="20" t="s">
        <v>23</v>
      </c>
      <c r="H8" s="20" t="s">
        <v>22</v>
      </c>
      <c r="I8" s="20" t="s">
        <v>23</v>
      </c>
      <c r="J8" s="20" t="s">
        <v>22</v>
      </c>
      <c r="K8" s="21" t="s">
        <v>23</v>
      </c>
    </row>
    <row r="9" spans="1:11" ht="21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4"/>
    </row>
    <row r="10" spans="1:11" ht="21.7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1" ht="21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1" ht="21.75" customHeight="1" x14ac:dyDescent="0.3">
      <c r="A12" s="23"/>
      <c r="B12" s="23"/>
      <c r="C12" s="23"/>
      <c r="D12" s="25"/>
      <c r="E12" s="25"/>
      <c r="F12" s="25"/>
      <c r="G12" s="25"/>
      <c r="H12" s="25"/>
      <c r="I12" s="25"/>
      <c r="J12" s="25"/>
      <c r="K12" s="26"/>
    </row>
    <row r="13" spans="1:11" ht="21.75" customHeight="1" x14ac:dyDescent="0.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ht="21.75" customHeigh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1" ht="21.75" customHeight="1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6"/>
    </row>
    <row r="16" spans="1:11" ht="21.75" customHeigh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21.75" customHeight="1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1" ht="21.7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6"/>
    </row>
    <row r="19" spans="1:11" ht="21.75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0" spans="1:11" ht="21.75" customHeight="1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1" ht="21.75" customHeight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1" ht="21.75" customHeight="1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6"/>
    </row>
    <row r="23" spans="1:11" ht="21.75" customHeight="1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6"/>
    </row>
    <row r="24" spans="1:11" ht="21.75" customHeight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1" ht="21.75" customHeight="1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6"/>
    </row>
    <row r="26" spans="1:11" ht="21.75" customHeigh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6"/>
    </row>
    <row r="27" spans="1:11" ht="21.75" customHeigh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/>
    </row>
    <row r="28" spans="1:11" ht="21.75" customHeight="1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6"/>
    </row>
    <row r="29" spans="1:11" ht="21.75" customHeight="1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/>
    </row>
    <row r="30" spans="1:11" ht="21.75" customHeight="1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/>
    </row>
    <row r="31" spans="1:11" ht="21.75" customHeight="1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6"/>
    </row>
    <row r="32" spans="1:11" ht="21.75" customHeight="1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6"/>
    </row>
    <row r="33" spans="1:11" ht="21.75" customHeight="1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6"/>
    </row>
    <row r="34" spans="1:11" ht="21.75" customHeight="1" x14ac:dyDescent="0.3"/>
    <row r="35" spans="1:11" ht="21.75" customHeight="1" x14ac:dyDescent="0.3"/>
    <row r="36" spans="1:11" ht="21.75" customHeight="1" x14ac:dyDescent="0.3"/>
    <row r="37" spans="1:11" ht="21.75" customHeight="1" x14ac:dyDescent="0.3"/>
    <row r="38" spans="1:11" ht="21.75" customHeight="1" x14ac:dyDescent="0.3"/>
    <row r="39" spans="1:11" ht="21.75" customHeight="1" x14ac:dyDescent="0.3"/>
    <row r="40" spans="1:11" ht="21.75" customHeight="1" x14ac:dyDescent="0.3"/>
    <row r="41" spans="1:11" ht="15.75" customHeight="1" x14ac:dyDescent="0.3"/>
    <row r="42" spans="1:11" ht="15.75" customHeight="1" x14ac:dyDescent="0.3"/>
    <row r="43" spans="1:11" ht="15.75" customHeight="1" x14ac:dyDescent="0.3"/>
    <row r="44" spans="1:11" ht="15.75" customHeight="1" x14ac:dyDescent="0.3"/>
    <row r="45" spans="1:11" ht="15.75" customHeight="1" x14ac:dyDescent="0.3"/>
    <row r="46" spans="1:11" ht="15.75" customHeight="1" x14ac:dyDescent="0.3"/>
    <row r="47" spans="1:11" ht="15.75" customHeight="1" x14ac:dyDescent="0.3"/>
    <row r="48" spans="1:1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J2:K2"/>
  </mergeCells>
  <pageMargins left="0.7" right="0.7" top="0.75" bottom="0.75" header="0" footer="0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1000"/>
  <sheetViews>
    <sheetView tabSelected="1" workbookViewId="0">
      <selection activeCell="S10" sqref="S10"/>
    </sheetView>
  </sheetViews>
  <sheetFormatPr baseColWidth="10" defaultColWidth="14.44140625" defaultRowHeight="15" customHeight="1" x14ac:dyDescent="0.3"/>
  <cols>
    <col min="1" max="1" width="1.88671875" customWidth="1"/>
    <col min="2" max="11" width="7.6640625" customWidth="1"/>
    <col min="12" max="12" width="5.5546875" customWidth="1"/>
    <col min="13" max="13" width="4.33203125" customWidth="1"/>
    <col min="14" max="26" width="10.6640625" customWidth="1"/>
  </cols>
  <sheetData>
    <row r="1" spans="2:19" ht="14.4" x14ac:dyDescent="0.3">
      <c r="B1" s="4" t="s">
        <v>0</v>
      </c>
      <c r="C1" s="5"/>
      <c r="D1" s="5"/>
      <c r="F1" s="6" t="s">
        <v>1</v>
      </c>
      <c r="G1" s="7"/>
      <c r="H1" s="7"/>
      <c r="J1" s="5" t="s">
        <v>2</v>
      </c>
      <c r="K1" s="51"/>
      <c r="L1" s="52"/>
    </row>
    <row r="2" spans="2:19" ht="14.4" x14ac:dyDescent="0.3">
      <c r="B2" s="1"/>
      <c r="C2" s="1"/>
      <c r="D2" s="14"/>
      <c r="E2" s="14"/>
      <c r="F2" s="14"/>
      <c r="G2" s="14"/>
      <c r="H2" s="2"/>
      <c r="I2" s="2"/>
      <c r="J2" s="15"/>
      <c r="K2" s="15"/>
      <c r="L2" s="15"/>
    </row>
    <row r="3" spans="2:19" ht="30.6" x14ac:dyDescent="0.3">
      <c r="B3" s="16" t="s">
        <v>5</v>
      </c>
      <c r="C3" s="17" t="s">
        <v>6</v>
      </c>
      <c r="D3" s="18" t="s">
        <v>7</v>
      </c>
      <c r="E3" s="19" t="s">
        <v>8</v>
      </c>
      <c r="F3" s="20" t="s">
        <v>9</v>
      </c>
      <c r="G3" s="17" t="s">
        <v>10</v>
      </c>
      <c r="H3" s="18" t="s">
        <v>11</v>
      </c>
      <c r="I3" s="17" t="s">
        <v>12</v>
      </c>
      <c r="J3" s="18" t="s">
        <v>13</v>
      </c>
      <c r="K3" s="19" t="s">
        <v>14</v>
      </c>
      <c r="L3" s="21" t="s">
        <v>15</v>
      </c>
      <c r="M3" s="27" t="s">
        <v>24</v>
      </c>
    </row>
    <row r="4" spans="2:19" ht="39.75" customHeight="1" x14ac:dyDescent="0.3">
      <c r="B4" s="16" t="s">
        <v>16</v>
      </c>
      <c r="C4" s="17" t="s">
        <v>17</v>
      </c>
      <c r="D4" s="18"/>
      <c r="E4" s="19" t="s">
        <v>18</v>
      </c>
      <c r="F4" s="20"/>
      <c r="G4" s="17" t="s">
        <v>19</v>
      </c>
      <c r="H4" s="18"/>
      <c r="I4" s="17" t="s">
        <v>20</v>
      </c>
      <c r="J4" s="18"/>
      <c r="K4" s="19" t="s">
        <v>21</v>
      </c>
      <c r="L4" s="21"/>
      <c r="M4" s="28">
        <f>SUM('MA INMACULADA'!$K4:$L4)</f>
        <v>0</v>
      </c>
    </row>
    <row r="5" spans="2:19" ht="27.75" customHeight="1" x14ac:dyDescent="0.3">
      <c r="B5" s="22"/>
      <c r="C5" s="20" t="s">
        <v>22</v>
      </c>
      <c r="D5" s="20" t="s">
        <v>23</v>
      </c>
      <c r="E5" s="20" t="s">
        <v>22</v>
      </c>
      <c r="F5" s="20" t="s">
        <v>23</v>
      </c>
      <c r="G5" s="20" t="s">
        <v>22</v>
      </c>
      <c r="H5" s="20" t="s">
        <v>23</v>
      </c>
      <c r="I5" s="20" t="s">
        <v>22</v>
      </c>
      <c r="J5" s="20" t="s">
        <v>23</v>
      </c>
      <c r="K5" s="20" t="s">
        <v>22</v>
      </c>
      <c r="L5" s="21" t="s">
        <v>23</v>
      </c>
      <c r="M5" s="28">
        <f>SUM('MA INMACULADA'!$K5:$L5)</f>
        <v>0</v>
      </c>
    </row>
    <row r="6" spans="2:19" ht="14.4" x14ac:dyDescent="0.3">
      <c r="B6" s="25">
        <v>601</v>
      </c>
      <c r="C6" s="25">
        <v>18</v>
      </c>
      <c r="D6" s="25">
        <v>23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f>'MA INMACULADA'!$C6+'MA INMACULADA'!$E6+'MA INMACULADA'!$G6+'MA INMACULADA'!$I6</f>
        <v>18</v>
      </c>
      <c r="L6" s="25">
        <f>'MA INMACULADA'!$D6+'MA INMACULADA'!$F6+'MA INMACULADA'!$H6+'MA INMACULADA'!$J6</f>
        <v>23</v>
      </c>
      <c r="M6" s="28">
        <f>SUM('MA INMACULADA'!$K6:$L6)</f>
        <v>41</v>
      </c>
    </row>
    <row r="7" spans="2:19" ht="14.4" x14ac:dyDescent="0.3">
      <c r="B7" s="25">
        <v>602</v>
      </c>
      <c r="C7" s="25">
        <v>16</v>
      </c>
      <c r="D7" s="25">
        <v>21</v>
      </c>
      <c r="E7" s="25">
        <v>3</v>
      </c>
      <c r="F7" s="25">
        <v>2</v>
      </c>
      <c r="G7" s="25">
        <v>0</v>
      </c>
      <c r="H7" s="25">
        <v>0</v>
      </c>
      <c r="I7" s="25">
        <v>0</v>
      </c>
      <c r="J7" s="25">
        <v>0</v>
      </c>
      <c r="K7" s="25">
        <f>'MA INMACULADA'!$C7+'MA INMACULADA'!$E7+'MA INMACULADA'!$G7+'MA INMACULADA'!$I7</f>
        <v>19</v>
      </c>
      <c r="L7" s="25">
        <f>'MA INMACULADA'!$D7+'MA INMACULADA'!$F7+'MA INMACULADA'!$H7+'MA INMACULADA'!$J7</f>
        <v>23</v>
      </c>
      <c r="M7" s="28">
        <f>SUM('MA INMACULADA'!$K7:$L7)</f>
        <v>42</v>
      </c>
      <c r="R7">
        <v>6</v>
      </c>
      <c r="S7">
        <f>SUM(G6:H8)+SUM(G22:H24)</f>
        <v>21</v>
      </c>
    </row>
    <row r="8" spans="2:19" ht="14.4" x14ac:dyDescent="0.3">
      <c r="B8" s="25">
        <v>603</v>
      </c>
      <c r="C8" s="25">
        <v>12</v>
      </c>
      <c r="D8" s="25">
        <v>14</v>
      </c>
      <c r="E8" s="25">
        <v>3</v>
      </c>
      <c r="F8" s="25">
        <v>3</v>
      </c>
      <c r="G8" s="25">
        <v>0</v>
      </c>
      <c r="H8" s="25">
        <v>0</v>
      </c>
      <c r="I8" s="25">
        <v>0</v>
      </c>
      <c r="J8" s="25">
        <v>0</v>
      </c>
      <c r="K8" s="25">
        <f>'MA INMACULADA'!$C8+'MA INMACULADA'!$E8+'MA INMACULADA'!$G8+'MA INMACULADA'!$I8</f>
        <v>15</v>
      </c>
      <c r="L8" s="25">
        <f>'MA INMACULADA'!$D8+'MA INMACULADA'!$F8+'MA INMACULADA'!$H8+'MA INMACULADA'!$J8</f>
        <v>17</v>
      </c>
      <c r="M8" s="28">
        <f>SUM('MA INMACULADA'!$K8:$L8)</f>
        <v>32</v>
      </c>
      <c r="R8">
        <v>7</v>
      </c>
      <c r="S8">
        <f>SUM(G9:H11)+SUM(G25:H27)</f>
        <v>15</v>
      </c>
    </row>
    <row r="9" spans="2:19" ht="14.4" x14ac:dyDescent="0.3">
      <c r="B9" s="25">
        <v>701</v>
      </c>
      <c r="C9" s="25">
        <v>9</v>
      </c>
      <c r="D9" s="25">
        <v>21</v>
      </c>
      <c r="E9" s="25">
        <v>4</v>
      </c>
      <c r="F9" s="25">
        <v>3</v>
      </c>
      <c r="G9" s="25">
        <v>1</v>
      </c>
      <c r="H9" s="25">
        <v>1</v>
      </c>
      <c r="I9" s="25">
        <v>0</v>
      </c>
      <c r="J9" s="25">
        <v>0</v>
      </c>
      <c r="K9" s="25">
        <f>'MA INMACULADA'!$C9+'MA INMACULADA'!$E9+'MA INMACULADA'!$G9+'MA INMACULADA'!$I9</f>
        <v>14</v>
      </c>
      <c r="L9" s="25">
        <f>'MA INMACULADA'!$D9+'MA INMACULADA'!$F9+'MA INMACULADA'!$H9+'MA INMACULADA'!$J9</f>
        <v>25</v>
      </c>
      <c r="M9" s="28">
        <f>SUM('MA INMACULADA'!$K9:$L9)</f>
        <v>39</v>
      </c>
      <c r="R9">
        <v>8</v>
      </c>
      <c r="S9">
        <f>SUM(G12:H14)+SUM(G28:H29)</f>
        <v>7</v>
      </c>
    </row>
    <row r="10" spans="2:19" ht="14.4" x14ac:dyDescent="0.3">
      <c r="B10" s="25">
        <v>702</v>
      </c>
      <c r="C10" s="25">
        <v>23</v>
      </c>
      <c r="D10" s="25">
        <v>12</v>
      </c>
      <c r="E10" s="25">
        <v>4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f>'MA INMACULADA'!$C10+'MA INMACULADA'!$E10+'MA INMACULADA'!$G10+'MA INMACULADA'!$I10</f>
        <v>27</v>
      </c>
      <c r="L10" s="25">
        <f>'MA INMACULADA'!$D10+'MA INMACULADA'!$F10+'MA INMACULADA'!$H10+'MA INMACULADA'!$J10</f>
        <v>13</v>
      </c>
      <c r="M10" s="28">
        <f>SUM('MA INMACULADA'!$K10:$L10)</f>
        <v>40</v>
      </c>
      <c r="R10">
        <v>9</v>
      </c>
      <c r="S10">
        <f>SUM(G15:H17)+SUM(G30:H32)</f>
        <v>1</v>
      </c>
    </row>
    <row r="11" spans="2:19" ht="14.4" x14ac:dyDescent="0.3">
      <c r="B11" s="25">
        <v>703</v>
      </c>
      <c r="C11" s="25">
        <v>12</v>
      </c>
      <c r="D11" s="25">
        <v>12</v>
      </c>
      <c r="E11" s="25">
        <v>3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f>'MA INMACULADA'!$C11+'MA INMACULADA'!$E11+'MA INMACULADA'!$G11+'MA INMACULADA'!$I11</f>
        <v>15</v>
      </c>
      <c r="L11" s="25">
        <f>'MA INMACULADA'!$D11+'MA INMACULADA'!$F11+'MA INMACULADA'!$H11+'MA INMACULADA'!$J11</f>
        <v>13</v>
      </c>
      <c r="M11" s="28">
        <f>SUM('MA INMACULADA'!$K11:$L11)</f>
        <v>28</v>
      </c>
      <c r="R11">
        <v>10</v>
      </c>
      <c r="S11">
        <f>SUM(G18:H19)+SUM(G33:H35)</f>
        <v>11</v>
      </c>
    </row>
    <row r="12" spans="2:19" ht="14.4" x14ac:dyDescent="0.3">
      <c r="B12" s="25">
        <v>801</v>
      </c>
      <c r="C12" s="25">
        <v>13</v>
      </c>
      <c r="D12" s="25">
        <v>19</v>
      </c>
      <c r="E12" s="25">
        <v>2</v>
      </c>
      <c r="F12" s="25">
        <v>5</v>
      </c>
      <c r="G12" s="25">
        <v>0</v>
      </c>
      <c r="H12" s="25">
        <v>1</v>
      </c>
      <c r="I12" s="25">
        <v>0</v>
      </c>
      <c r="J12" s="25">
        <v>0</v>
      </c>
      <c r="K12" s="25">
        <f>'MA INMACULADA'!$C12+'MA INMACULADA'!$E12+'MA INMACULADA'!$G12+'MA INMACULADA'!$I12</f>
        <v>15</v>
      </c>
      <c r="L12" s="25">
        <f>'MA INMACULADA'!$D12+'MA INMACULADA'!$F12+'MA INMACULADA'!$H12+'MA INMACULADA'!$J12</f>
        <v>25</v>
      </c>
      <c r="M12" s="28">
        <f>SUM('MA INMACULADA'!$K12:$L12)</f>
        <v>40</v>
      </c>
      <c r="R12">
        <v>11</v>
      </c>
      <c r="S12">
        <f>SUM(G20:H21)+SUM(G36:H39)</f>
        <v>0</v>
      </c>
    </row>
    <row r="13" spans="2:19" ht="14.4" x14ac:dyDescent="0.3">
      <c r="B13" s="25">
        <v>802</v>
      </c>
      <c r="C13" s="25">
        <v>17</v>
      </c>
      <c r="D13" s="25">
        <v>18</v>
      </c>
      <c r="E13" s="25">
        <v>2</v>
      </c>
      <c r="F13" s="25">
        <v>1</v>
      </c>
      <c r="G13" s="25">
        <v>0</v>
      </c>
      <c r="H13" s="25">
        <v>0</v>
      </c>
      <c r="I13" s="25">
        <v>0</v>
      </c>
      <c r="J13" s="25">
        <v>0</v>
      </c>
      <c r="K13" s="25">
        <f>'MA INMACULADA'!$C13+'MA INMACULADA'!$E13+'MA INMACULADA'!$G13+'MA INMACULADA'!$I13</f>
        <v>19</v>
      </c>
      <c r="L13" s="25">
        <f>'MA INMACULADA'!$D13+'MA INMACULADA'!$F13+'MA INMACULADA'!$H13+'MA INMACULADA'!$J13</f>
        <v>19</v>
      </c>
      <c r="M13" s="28">
        <f>SUM('MA INMACULADA'!$K13:$L13)</f>
        <v>38</v>
      </c>
      <c r="S13">
        <f>SUM(S7:S12)</f>
        <v>55</v>
      </c>
    </row>
    <row r="14" spans="2:19" ht="14.4" x14ac:dyDescent="0.3">
      <c r="B14" s="25">
        <v>803</v>
      </c>
      <c r="C14" s="25">
        <v>15</v>
      </c>
      <c r="D14" s="25">
        <v>18</v>
      </c>
      <c r="E14" s="25">
        <v>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f>'MA INMACULADA'!$C14+'MA INMACULADA'!$E14+'MA INMACULADA'!$G14+'MA INMACULADA'!$I14</f>
        <v>16</v>
      </c>
      <c r="L14" s="25">
        <f>'MA INMACULADA'!$D14+'MA INMACULADA'!$F14+'MA INMACULADA'!$H14+'MA INMACULADA'!$J14</f>
        <v>18</v>
      </c>
      <c r="M14" s="28">
        <f>SUM('MA INMACULADA'!$K14:$L14)</f>
        <v>34</v>
      </c>
    </row>
    <row r="15" spans="2:19" ht="14.4" x14ac:dyDescent="0.3">
      <c r="B15" s="25">
        <v>901</v>
      </c>
      <c r="C15" s="25">
        <v>19</v>
      </c>
      <c r="D15" s="25">
        <v>15</v>
      </c>
      <c r="E15" s="25">
        <v>3</v>
      </c>
      <c r="F15" s="25">
        <v>1</v>
      </c>
      <c r="G15" s="25">
        <v>0</v>
      </c>
      <c r="H15" s="25">
        <v>0</v>
      </c>
      <c r="I15" s="25">
        <v>0</v>
      </c>
      <c r="J15" s="25">
        <v>0</v>
      </c>
      <c r="K15" s="25">
        <f>'MA INMACULADA'!$C15+'MA INMACULADA'!$E15+'MA INMACULADA'!$G15+'MA INMACULADA'!$I15</f>
        <v>22</v>
      </c>
      <c r="L15" s="25">
        <f>'MA INMACULADA'!$D15+'MA INMACULADA'!$F15+'MA INMACULADA'!$H15+'MA INMACULADA'!$J15</f>
        <v>16</v>
      </c>
      <c r="M15" s="28">
        <f>SUM('MA INMACULADA'!$K15:$L15)</f>
        <v>38</v>
      </c>
    </row>
    <row r="16" spans="2:19" thickBot="1" x14ac:dyDescent="0.35">
      <c r="B16" s="25">
        <v>902</v>
      </c>
      <c r="C16" s="25">
        <v>18</v>
      </c>
      <c r="D16" s="25">
        <v>15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f>'MA INMACULADA'!$C16+'MA INMACULADA'!$E16+'MA INMACULADA'!$G16+'MA INMACULADA'!$I16</f>
        <v>18</v>
      </c>
      <c r="L16" s="25">
        <f>'MA INMACULADA'!$D16+'MA INMACULADA'!$F16+'MA INMACULADA'!$H16+'MA INMACULADA'!$J16</f>
        <v>15</v>
      </c>
      <c r="M16" s="28">
        <f>SUM('MA INMACULADA'!$K16:$L16)</f>
        <v>33</v>
      </c>
    </row>
    <row r="17" spans="2:25" thickBot="1" x14ac:dyDescent="0.35">
      <c r="B17" s="25">
        <v>903</v>
      </c>
      <c r="C17" s="25">
        <v>17</v>
      </c>
      <c r="D17" s="25">
        <v>11</v>
      </c>
      <c r="E17" s="25">
        <v>0</v>
      </c>
      <c r="F17" s="25">
        <v>0</v>
      </c>
      <c r="G17" s="25">
        <v>0</v>
      </c>
      <c r="H17" s="25">
        <v>0</v>
      </c>
      <c r="I17" s="25">
        <v>1</v>
      </c>
      <c r="J17" s="25">
        <v>2</v>
      </c>
      <c r="K17" s="25">
        <f>'MA INMACULADA'!$C17+'MA INMACULADA'!$E17+'MA INMACULADA'!$G17+'MA INMACULADA'!$I17</f>
        <v>18</v>
      </c>
      <c r="L17" s="25">
        <f>'MA INMACULADA'!$D17+'MA INMACULADA'!$F17+'MA INMACULADA'!$H17+'MA INMACULADA'!$J17</f>
        <v>13</v>
      </c>
      <c r="M17" s="28">
        <f>SUM('MA INMACULADA'!$K17:$L17)</f>
        <v>31</v>
      </c>
    </row>
    <row r="18" spans="2:25" thickBot="1" x14ac:dyDescent="0.35">
      <c r="B18" s="25">
        <v>1001</v>
      </c>
      <c r="C18" s="25">
        <v>17</v>
      </c>
      <c r="D18" s="25">
        <v>22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f>'MA INMACULADA'!$C18+'MA INMACULADA'!$E18+'MA INMACULADA'!$G18+'MA INMACULADA'!$I18</f>
        <v>17</v>
      </c>
      <c r="L18" s="25">
        <f>'MA INMACULADA'!$D18+'MA INMACULADA'!$F18+'MA INMACULADA'!$H18+'MA INMACULADA'!$J18</f>
        <v>22</v>
      </c>
      <c r="M18" s="28">
        <f>SUM('MA INMACULADA'!$K18:$L18)</f>
        <v>39</v>
      </c>
    </row>
    <row r="19" spans="2:25" thickBot="1" x14ac:dyDescent="0.35">
      <c r="B19" s="25">
        <v>1002</v>
      </c>
      <c r="C19" s="25">
        <v>16</v>
      </c>
      <c r="D19" s="25">
        <v>19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f>'MA INMACULADA'!$C19+'MA INMACULADA'!$E19+'MA INMACULADA'!$G19+'MA INMACULADA'!$I19</f>
        <v>16</v>
      </c>
      <c r="L19" s="25">
        <f>'MA INMACULADA'!$D19+'MA INMACULADA'!$F19+'MA INMACULADA'!$H19+'MA INMACULADA'!$J19</f>
        <v>19</v>
      </c>
      <c r="M19" s="28">
        <f>SUM('MA INMACULADA'!$K19:$L19)</f>
        <v>35</v>
      </c>
    </row>
    <row r="20" spans="2:25" ht="14.4" x14ac:dyDescent="0.3">
      <c r="B20" s="25">
        <v>1101</v>
      </c>
      <c r="C20" s="25">
        <v>23</v>
      </c>
      <c r="D20" s="25">
        <v>11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f>'MA INMACULADA'!$C20+'MA INMACULADA'!$E20+'MA INMACULADA'!$G20+'MA INMACULADA'!$I20</f>
        <v>23</v>
      </c>
      <c r="L20" s="25">
        <f>'MA INMACULADA'!$D20+'MA INMACULADA'!$F20+'MA INMACULADA'!$H20+'MA INMACULADA'!$J20</f>
        <v>11</v>
      </c>
      <c r="M20" s="28">
        <f>SUM('MA INMACULADA'!$K20:$L20)</f>
        <v>34</v>
      </c>
    </row>
    <row r="21" spans="2:25" ht="15.75" customHeight="1" x14ac:dyDescent="0.3">
      <c r="B21" s="25">
        <v>1102</v>
      </c>
      <c r="C21" s="25">
        <v>9</v>
      </c>
      <c r="D21" s="25">
        <v>23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f>'MA INMACULADA'!$C21+'MA INMACULADA'!$E21+'MA INMACULADA'!$G21+'MA INMACULADA'!$I21</f>
        <v>9</v>
      </c>
      <c r="L21" s="25">
        <f>'MA INMACULADA'!$D21+'MA INMACULADA'!$F21+'MA INMACULADA'!$H21+'MA INMACULADA'!$J21</f>
        <v>23</v>
      </c>
      <c r="M21" s="28">
        <f>SUM('MA INMACULADA'!$K21:$L21)</f>
        <v>32</v>
      </c>
      <c r="O21" s="29">
        <f t="shared" ref="O21:X21" si="0">SUM(C6:C21)</f>
        <v>254</v>
      </c>
      <c r="P21" s="29">
        <f t="shared" si="0"/>
        <v>274</v>
      </c>
      <c r="Q21" s="29">
        <f>SUM(E6:E21)</f>
        <v>25</v>
      </c>
      <c r="R21" s="29">
        <f t="shared" si="0"/>
        <v>17</v>
      </c>
      <c r="S21" s="29">
        <f t="shared" si="0"/>
        <v>1</v>
      </c>
      <c r="T21" s="29">
        <f t="shared" si="0"/>
        <v>2</v>
      </c>
      <c r="U21" s="29">
        <f t="shared" si="0"/>
        <v>1</v>
      </c>
      <c r="V21" s="29">
        <f t="shared" si="0"/>
        <v>2</v>
      </c>
      <c r="W21" s="29">
        <f t="shared" si="0"/>
        <v>281</v>
      </c>
      <c r="X21" s="29">
        <f t="shared" si="0"/>
        <v>295</v>
      </c>
    </row>
    <row r="22" spans="2:25" ht="15.75" customHeight="1" x14ac:dyDescent="0.3">
      <c r="B22" s="25">
        <v>604</v>
      </c>
      <c r="C22" s="25">
        <v>12</v>
      </c>
      <c r="D22" s="25">
        <v>14</v>
      </c>
      <c r="E22" s="25">
        <v>3</v>
      </c>
      <c r="F22" s="25">
        <v>3</v>
      </c>
      <c r="G22" s="25">
        <v>5</v>
      </c>
      <c r="H22" s="25">
        <v>1</v>
      </c>
      <c r="I22" s="25">
        <v>0</v>
      </c>
      <c r="J22" s="25">
        <v>0</v>
      </c>
      <c r="K22" s="25">
        <f>'MA INMACULADA'!$C22+'MA INMACULADA'!$E22+'MA INMACULADA'!$G22+'MA INMACULADA'!$I22</f>
        <v>20</v>
      </c>
      <c r="L22" s="25">
        <f>'MA INMACULADA'!$D22+'MA INMACULADA'!$F22+'MA INMACULADA'!$H22+'MA INMACULADA'!$J22</f>
        <v>18</v>
      </c>
      <c r="M22" s="28">
        <f>SUM('MA INMACULADA'!$K22:$L22)</f>
        <v>38</v>
      </c>
      <c r="O22" s="29">
        <f t="shared" ref="O22:X22" si="1">SUM(C22:C41)</f>
        <v>216</v>
      </c>
      <c r="P22" s="29">
        <f t="shared" si="1"/>
        <v>256</v>
      </c>
      <c r="Q22" s="29">
        <f t="shared" si="1"/>
        <v>33</v>
      </c>
      <c r="R22" s="29">
        <f t="shared" si="1"/>
        <v>29</v>
      </c>
      <c r="S22" s="29">
        <f t="shared" si="1"/>
        <v>34</v>
      </c>
      <c r="T22" s="29">
        <f t="shared" si="1"/>
        <v>18</v>
      </c>
      <c r="U22" s="29">
        <f t="shared" si="1"/>
        <v>12</v>
      </c>
      <c r="V22" s="29">
        <f t="shared" si="1"/>
        <v>9</v>
      </c>
      <c r="W22" s="29">
        <f t="shared" si="1"/>
        <v>295</v>
      </c>
      <c r="X22" s="29">
        <f t="shared" si="1"/>
        <v>312</v>
      </c>
    </row>
    <row r="23" spans="2:25" ht="15.75" customHeight="1" x14ac:dyDescent="0.3">
      <c r="B23" s="25">
        <v>605</v>
      </c>
      <c r="C23" s="25">
        <v>17</v>
      </c>
      <c r="D23" s="25">
        <v>11</v>
      </c>
      <c r="E23" s="25">
        <v>4</v>
      </c>
      <c r="F23" s="25">
        <v>5</v>
      </c>
      <c r="G23" s="25">
        <v>0</v>
      </c>
      <c r="H23" s="25">
        <v>1</v>
      </c>
      <c r="I23" s="25">
        <v>0</v>
      </c>
      <c r="J23" s="25">
        <v>0</v>
      </c>
      <c r="K23" s="25">
        <f>'MA INMACULADA'!$C23+'MA INMACULADA'!$E23+'MA INMACULADA'!$G23+'MA INMACULADA'!$I23</f>
        <v>21</v>
      </c>
      <c r="L23" s="25">
        <f>'MA INMACULADA'!$D23+'MA INMACULADA'!$F23+'MA INMACULADA'!$H23+'MA INMACULADA'!$J23</f>
        <v>17</v>
      </c>
      <c r="M23" s="28">
        <f>SUM('MA INMACULADA'!$K23:$L23)</f>
        <v>38</v>
      </c>
      <c r="O23" s="29">
        <f t="shared" ref="O23:X23" si="2">SUM(O21:O22)</f>
        <v>470</v>
      </c>
      <c r="P23" s="29">
        <f t="shared" si="2"/>
        <v>530</v>
      </c>
      <c r="Q23" s="29">
        <f t="shared" si="2"/>
        <v>58</v>
      </c>
      <c r="R23" s="29">
        <f t="shared" si="2"/>
        <v>46</v>
      </c>
      <c r="S23" s="29">
        <f t="shared" si="2"/>
        <v>35</v>
      </c>
      <c r="T23" s="29">
        <f t="shared" si="2"/>
        <v>20</v>
      </c>
      <c r="U23" s="29">
        <f t="shared" si="2"/>
        <v>13</v>
      </c>
      <c r="V23" s="29">
        <f t="shared" si="2"/>
        <v>11</v>
      </c>
      <c r="W23" s="29">
        <f t="shared" si="2"/>
        <v>576</v>
      </c>
      <c r="X23" s="29">
        <f t="shared" si="2"/>
        <v>607</v>
      </c>
      <c r="Y23" s="29">
        <f>SUM(W23:X23)</f>
        <v>1183</v>
      </c>
    </row>
    <row r="24" spans="2:25" ht="15.75" customHeight="1" x14ac:dyDescent="0.3">
      <c r="B24" s="25">
        <v>606</v>
      </c>
      <c r="C24" s="25">
        <v>5</v>
      </c>
      <c r="D24" s="25">
        <v>7</v>
      </c>
      <c r="E24" s="25">
        <v>2</v>
      </c>
      <c r="F24" s="25">
        <v>3</v>
      </c>
      <c r="G24" s="25">
        <v>10</v>
      </c>
      <c r="H24" s="25">
        <v>4</v>
      </c>
      <c r="I24" s="25">
        <v>3</v>
      </c>
      <c r="J24" s="25">
        <v>0</v>
      </c>
      <c r="K24" s="25">
        <f>'MA INMACULADA'!$C24+'MA INMACULADA'!$E24+'MA INMACULADA'!$G24+'MA INMACULADA'!$I24</f>
        <v>20</v>
      </c>
      <c r="L24" s="25">
        <f>'MA INMACULADA'!$D24+'MA INMACULADA'!$F24+'MA INMACULADA'!$H24+'MA INMACULADA'!$J24</f>
        <v>14</v>
      </c>
      <c r="M24" s="28">
        <f>SUM('MA INMACULADA'!$K24:$L24)</f>
        <v>34</v>
      </c>
    </row>
    <row r="25" spans="2:25" ht="15.75" customHeight="1" x14ac:dyDescent="0.3">
      <c r="B25" s="25">
        <v>704</v>
      </c>
      <c r="C25" s="25">
        <v>13</v>
      </c>
      <c r="D25" s="25">
        <v>17</v>
      </c>
      <c r="E25" s="25">
        <v>2</v>
      </c>
      <c r="F25" s="25">
        <v>2</v>
      </c>
      <c r="G25" s="25">
        <v>0</v>
      </c>
      <c r="H25" s="25">
        <v>0</v>
      </c>
      <c r="I25" s="25">
        <v>1</v>
      </c>
      <c r="J25" s="25">
        <v>2</v>
      </c>
      <c r="K25" s="25">
        <f>'MA INMACULADA'!$C25+'MA INMACULADA'!$E25+'MA INMACULADA'!$G25+'MA INMACULADA'!$I25</f>
        <v>16</v>
      </c>
      <c r="L25" s="25">
        <f>'MA INMACULADA'!$D25+'MA INMACULADA'!$F25+'MA INMACULADA'!$H25+'MA INMACULADA'!$J25</f>
        <v>21</v>
      </c>
      <c r="M25" s="28">
        <f>SUM('MA INMACULADA'!$K25:$L25)</f>
        <v>37</v>
      </c>
    </row>
    <row r="26" spans="2:25" ht="15.75" customHeight="1" x14ac:dyDescent="0.3">
      <c r="B26" s="25">
        <v>705</v>
      </c>
      <c r="C26" s="25">
        <v>14</v>
      </c>
      <c r="D26" s="25">
        <v>16</v>
      </c>
      <c r="E26" s="25">
        <v>0</v>
      </c>
      <c r="F26" s="25">
        <v>0</v>
      </c>
      <c r="G26" s="25">
        <v>2</v>
      </c>
      <c r="H26" s="25">
        <v>0</v>
      </c>
      <c r="I26" s="25">
        <v>0</v>
      </c>
      <c r="J26" s="25">
        <v>0</v>
      </c>
      <c r="K26" s="25">
        <f>'MA INMACULADA'!$C26+'MA INMACULADA'!$E26+'MA INMACULADA'!$G26+'MA INMACULADA'!$I26</f>
        <v>16</v>
      </c>
      <c r="L26" s="25">
        <f>'MA INMACULADA'!$D26+'MA INMACULADA'!$F26+'MA INMACULADA'!$H26+'MA INMACULADA'!$J26</f>
        <v>16</v>
      </c>
      <c r="M26" s="28">
        <f>SUM('MA INMACULADA'!$K26:$L26)</f>
        <v>32</v>
      </c>
      <c r="O26">
        <f>O23+'cristo rey bien'!O13+'policarpa bien'!O25</f>
        <v>1044</v>
      </c>
      <c r="P26">
        <f>P23+'cristo rey bien'!P13+'policarpa bien'!P25</f>
        <v>1072</v>
      </c>
      <c r="Q26">
        <f>Q23+'cristo rey bien'!Q13+'policarpa bien'!Q25</f>
        <v>63</v>
      </c>
      <c r="R26">
        <f>R23+'cristo rey bien'!R13+'policarpa bien'!R25</f>
        <v>51</v>
      </c>
      <c r="S26">
        <f>S23+'cristo rey bien'!S13+'policarpa bien'!S25</f>
        <v>43</v>
      </c>
      <c r="T26">
        <f>T23+'cristo rey bien'!T13+'policarpa bien'!T25</f>
        <v>37</v>
      </c>
      <c r="U26">
        <f>U23+'cristo rey bien'!U13+'policarpa bien'!U25</f>
        <v>37</v>
      </c>
      <c r="V26">
        <f>V23+'cristo rey bien'!V13+'policarpa bien'!V25</f>
        <v>49</v>
      </c>
      <c r="W26">
        <f>W23+'cristo rey bien'!W13+'policarpa bien'!W25</f>
        <v>1187</v>
      </c>
      <c r="X26">
        <f>X23+'cristo rey bien'!X13+'policarpa bien'!X25</f>
        <v>1209</v>
      </c>
      <c r="Y26">
        <f>Y23+'cristo rey bien'!Y13+'policarpa bien'!Y25</f>
        <v>2396</v>
      </c>
    </row>
    <row r="27" spans="2:25" ht="15.75" customHeight="1" x14ac:dyDescent="0.3">
      <c r="B27" s="25">
        <v>706</v>
      </c>
      <c r="C27" s="25">
        <v>11</v>
      </c>
      <c r="D27" s="25">
        <v>7</v>
      </c>
      <c r="E27" s="25">
        <v>4</v>
      </c>
      <c r="F27" s="25">
        <v>3</v>
      </c>
      <c r="G27" s="25">
        <v>7</v>
      </c>
      <c r="H27" s="25">
        <v>4</v>
      </c>
      <c r="I27" s="25">
        <v>3</v>
      </c>
      <c r="J27" s="25">
        <v>0</v>
      </c>
      <c r="K27" s="25">
        <f>'MA INMACULADA'!$C27+'MA INMACULADA'!$E27+'MA INMACULADA'!$G27+'MA INMACULADA'!$I27</f>
        <v>25</v>
      </c>
      <c r="L27" s="25">
        <f>'MA INMACULADA'!$D27+'MA INMACULADA'!$F27+'MA INMACULADA'!$H27+'MA INMACULADA'!$J27</f>
        <v>14</v>
      </c>
      <c r="M27" s="28">
        <f>SUM('MA INMACULADA'!$K27:$L27)</f>
        <v>39</v>
      </c>
    </row>
    <row r="28" spans="2:25" ht="15.75" customHeight="1" x14ac:dyDescent="0.3">
      <c r="B28" s="25">
        <v>804</v>
      </c>
      <c r="C28" s="25">
        <v>16</v>
      </c>
      <c r="D28" s="25">
        <v>16</v>
      </c>
      <c r="E28" s="25">
        <v>1</v>
      </c>
      <c r="F28" s="25">
        <v>2</v>
      </c>
      <c r="G28" s="25">
        <v>1</v>
      </c>
      <c r="H28" s="25">
        <v>1</v>
      </c>
      <c r="I28" s="25">
        <v>0</v>
      </c>
      <c r="J28" s="25">
        <v>0</v>
      </c>
      <c r="K28" s="25">
        <f>'MA INMACULADA'!$C28+'MA INMACULADA'!$E28+'MA INMACULADA'!$G28+'MA INMACULADA'!$I28</f>
        <v>18</v>
      </c>
      <c r="L28" s="25">
        <f>'MA INMACULADA'!$D28+'MA INMACULADA'!$F28+'MA INMACULADA'!$H28+'MA INMACULADA'!$J28</f>
        <v>19</v>
      </c>
      <c r="M28" s="28">
        <f>SUM('MA INMACULADA'!$K28:$L28)</f>
        <v>37</v>
      </c>
    </row>
    <row r="29" spans="2:25" ht="15.75" customHeight="1" x14ac:dyDescent="0.3">
      <c r="B29" s="25">
        <v>805</v>
      </c>
      <c r="C29" s="25">
        <v>13</v>
      </c>
      <c r="D29" s="25">
        <v>9</v>
      </c>
      <c r="E29" s="25">
        <v>5</v>
      </c>
      <c r="F29" s="25">
        <v>4</v>
      </c>
      <c r="G29" s="25">
        <v>2</v>
      </c>
      <c r="H29" s="25">
        <v>2</v>
      </c>
      <c r="I29" s="25">
        <v>3</v>
      </c>
      <c r="J29" s="25">
        <v>4</v>
      </c>
      <c r="K29" s="25">
        <f>'MA INMACULADA'!$C29+'MA INMACULADA'!$E29+'MA INMACULADA'!$G29+'MA INMACULADA'!$I29</f>
        <v>23</v>
      </c>
      <c r="L29" s="25">
        <f>'MA INMACULADA'!$D29+'MA INMACULADA'!$F29+'MA INMACULADA'!$H29+'MA INMACULADA'!$J29</f>
        <v>19</v>
      </c>
      <c r="M29" s="28">
        <f>SUM('MA INMACULADA'!$K29:$L29)</f>
        <v>42</v>
      </c>
    </row>
    <row r="30" spans="2:25" ht="15.75" customHeight="1" x14ac:dyDescent="0.3">
      <c r="B30" s="25">
        <v>904</v>
      </c>
      <c r="C30" s="25">
        <v>12</v>
      </c>
      <c r="D30" s="25">
        <v>16</v>
      </c>
      <c r="E30" s="25">
        <v>2</v>
      </c>
      <c r="F30" s="25">
        <v>2</v>
      </c>
      <c r="G30" s="25">
        <v>1</v>
      </c>
      <c r="H30" s="25">
        <v>0</v>
      </c>
      <c r="I30" s="25">
        <v>1</v>
      </c>
      <c r="J30" s="25">
        <v>0</v>
      </c>
      <c r="K30" s="25">
        <f>'MA INMACULADA'!$C30+'MA INMACULADA'!$E30+'MA INMACULADA'!$G30+'MA INMACULADA'!$I30</f>
        <v>16</v>
      </c>
      <c r="L30" s="25">
        <f>'MA INMACULADA'!$D30+'MA INMACULADA'!$F30+'MA INMACULADA'!$H30+'MA INMACULADA'!$J30</f>
        <v>18</v>
      </c>
      <c r="M30" s="28">
        <f>SUM('MA INMACULADA'!$K30:$L30)</f>
        <v>34</v>
      </c>
    </row>
    <row r="31" spans="2:25" ht="15.75" customHeight="1" x14ac:dyDescent="0.3">
      <c r="B31" s="25">
        <v>905</v>
      </c>
      <c r="C31" s="25">
        <v>10</v>
      </c>
      <c r="D31" s="25">
        <v>18</v>
      </c>
      <c r="E31" s="25">
        <v>3</v>
      </c>
      <c r="F31" s="25">
        <v>3</v>
      </c>
      <c r="G31" s="25">
        <v>0</v>
      </c>
      <c r="H31" s="25">
        <v>0</v>
      </c>
      <c r="I31" s="25">
        <v>0</v>
      </c>
      <c r="J31" s="25">
        <v>0</v>
      </c>
      <c r="K31" s="25">
        <f>'MA INMACULADA'!$C31+'MA INMACULADA'!$E31+'MA INMACULADA'!$G31+'MA INMACULADA'!$I31</f>
        <v>13</v>
      </c>
      <c r="L31" s="25">
        <f>'MA INMACULADA'!$D31+'MA INMACULADA'!$F31+'MA INMACULADA'!$H31+'MA INMACULADA'!$J31</f>
        <v>21</v>
      </c>
      <c r="M31" s="28">
        <f>SUM('MA INMACULADA'!$K31:$L31)</f>
        <v>34</v>
      </c>
    </row>
    <row r="32" spans="2:25" ht="15.75" customHeight="1" x14ac:dyDescent="0.3">
      <c r="B32" s="25">
        <v>906</v>
      </c>
      <c r="C32" s="25">
        <v>8</v>
      </c>
      <c r="D32" s="25">
        <v>14</v>
      </c>
      <c r="E32" s="25">
        <v>6</v>
      </c>
      <c r="F32" s="25">
        <v>1</v>
      </c>
      <c r="G32" s="25">
        <v>0</v>
      </c>
      <c r="H32" s="25">
        <v>0</v>
      </c>
      <c r="I32" s="25">
        <v>0</v>
      </c>
      <c r="J32" s="25">
        <v>1</v>
      </c>
      <c r="K32" s="25">
        <f>'MA INMACULADA'!$C32+'MA INMACULADA'!$E32+'MA INMACULADA'!$G32+'MA INMACULADA'!$I32</f>
        <v>14</v>
      </c>
      <c r="L32" s="25">
        <f>'MA INMACULADA'!$D32+'MA INMACULADA'!$F32+'MA INMACULADA'!$H32+'MA INMACULADA'!$J32</f>
        <v>16</v>
      </c>
      <c r="M32" s="28">
        <f>SUM('MA INMACULADA'!$K32:$L32)</f>
        <v>30</v>
      </c>
    </row>
    <row r="33" spans="2:18" ht="15.75" customHeight="1" x14ac:dyDescent="0.3">
      <c r="B33" s="25">
        <v>1003</v>
      </c>
      <c r="C33" s="25">
        <v>21</v>
      </c>
      <c r="D33" s="25">
        <v>10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f>'MA INMACULADA'!$C33+'MA INMACULADA'!$E33+'MA INMACULADA'!$G33+'MA INMACULADA'!$I33</f>
        <v>21</v>
      </c>
      <c r="L33" s="25">
        <f>'MA INMACULADA'!$D33+'MA INMACULADA'!$F33+'MA INMACULADA'!$H33+'MA INMACULADA'!$J33</f>
        <v>10</v>
      </c>
      <c r="M33" s="28">
        <f>SUM('MA INMACULADA'!$K33:$L33)</f>
        <v>31</v>
      </c>
      <c r="Q33" s="29">
        <f t="shared" ref="Q33:R33" si="3">E16+E17+E18+E19+E20+E21+E36+E37+E38+E39+E40+E41</f>
        <v>0</v>
      </c>
      <c r="R33" s="29">
        <f t="shared" si="3"/>
        <v>0</v>
      </c>
    </row>
    <row r="34" spans="2:18" ht="15.75" customHeight="1" x14ac:dyDescent="0.3">
      <c r="B34" s="25">
        <v>1004</v>
      </c>
      <c r="C34" s="25">
        <v>14</v>
      </c>
      <c r="D34" s="25">
        <v>13</v>
      </c>
      <c r="E34" s="25">
        <v>0</v>
      </c>
      <c r="F34" s="25">
        <v>0</v>
      </c>
      <c r="G34" s="25">
        <v>2</v>
      </c>
      <c r="H34" s="25">
        <v>3</v>
      </c>
      <c r="I34" s="25">
        <v>1</v>
      </c>
      <c r="J34" s="25">
        <v>1</v>
      </c>
      <c r="K34" s="25">
        <f>'MA INMACULADA'!$C34+'MA INMACULADA'!$E34+'MA INMACULADA'!$G34+'MA INMACULADA'!$I34</f>
        <v>17</v>
      </c>
      <c r="L34" s="25">
        <f>'MA INMACULADA'!$D34+'MA INMACULADA'!$F34+'MA INMACULADA'!$H34+'MA INMACULADA'!$J34</f>
        <v>17</v>
      </c>
      <c r="M34" s="28">
        <f>SUM('MA INMACULADA'!$K34:$L34)</f>
        <v>34</v>
      </c>
    </row>
    <row r="35" spans="2:18" ht="15.75" customHeight="1" x14ac:dyDescent="0.3">
      <c r="B35" s="25">
        <v>1005</v>
      </c>
      <c r="C35" s="25">
        <v>5</v>
      </c>
      <c r="D35" s="25">
        <v>24</v>
      </c>
      <c r="E35" s="25">
        <v>1</v>
      </c>
      <c r="F35" s="25">
        <v>1</v>
      </c>
      <c r="G35" s="25">
        <v>4</v>
      </c>
      <c r="H35" s="25">
        <v>2</v>
      </c>
      <c r="I35" s="25">
        <v>0</v>
      </c>
      <c r="J35" s="25">
        <v>0</v>
      </c>
      <c r="K35" s="25">
        <f>'MA INMACULADA'!$C35+'MA INMACULADA'!$E35+'MA INMACULADA'!$G35+'MA INMACULADA'!$I35</f>
        <v>10</v>
      </c>
      <c r="L35" s="25">
        <f>'MA INMACULADA'!$D35+'MA INMACULADA'!$F35+'MA INMACULADA'!$H35+'MA INMACULADA'!$J35</f>
        <v>27</v>
      </c>
      <c r="M35" s="28">
        <f>SUM('MA INMACULADA'!$K35:$L35)</f>
        <v>37</v>
      </c>
    </row>
    <row r="36" spans="2:18" ht="15.75" customHeight="1" x14ac:dyDescent="0.3">
      <c r="B36" s="25">
        <v>1103</v>
      </c>
      <c r="C36" s="25">
        <v>19</v>
      </c>
      <c r="D36" s="25">
        <v>11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1</v>
      </c>
      <c r="K36" s="25">
        <f>'MA INMACULADA'!$C36+'MA INMACULADA'!$E36+'MA INMACULADA'!$G36+'MA INMACULADA'!$I36</f>
        <v>19</v>
      </c>
      <c r="L36" s="25">
        <f>'MA INMACULADA'!$D36+'MA INMACULADA'!$F36+'MA INMACULADA'!$H36+'MA INMACULADA'!$J36</f>
        <v>12</v>
      </c>
      <c r="M36" s="28">
        <f>SUM('MA INMACULADA'!$K36:$L36)</f>
        <v>31</v>
      </c>
    </row>
    <row r="37" spans="2:18" ht="15.75" customHeight="1" x14ac:dyDescent="0.3">
      <c r="B37" s="25">
        <v>1104</v>
      </c>
      <c r="C37" s="25">
        <v>11</v>
      </c>
      <c r="D37" s="25">
        <v>22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f>'MA INMACULADA'!$C37+'MA INMACULADA'!$E37+'MA INMACULADA'!$G37+'MA INMACULADA'!$I37</f>
        <v>11</v>
      </c>
      <c r="L37" s="25">
        <f>'MA INMACULADA'!$D37+'MA INMACULADA'!$F37+'MA INMACULADA'!$H37+'MA INMACULADA'!$J37</f>
        <v>22</v>
      </c>
      <c r="M37" s="28">
        <f>SUM('MA INMACULADA'!$K37:$L37)</f>
        <v>33</v>
      </c>
    </row>
    <row r="38" spans="2:18" ht="15.75" customHeight="1" x14ac:dyDescent="0.3">
      <c r="B38" s="25">
        <v>1105</v>
      </c>
      <c r="C38" s="25">
        <v>11</v>
      </c>
      <c r="D38" s="25">
        <v>14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f>'MA INMACULADA'!$C38+'MA INMACULADA'!$E38+'MA INMACULADA'!$G38+'MA INMACULADA'!$I38</f>
        <v>11</v>
      </c>
      <c r="L38" s="25">
        <f>'MA INMACULADA'!$D38+'MA INMACULADA'!$F38+'MA INMACULADA'!$H38+'MA INMACULADA'!$J38</f>
        <v>14</v>
      </c>
      <c r="M38" s="28">
        <f>SUM('MA INMACULADA'!$K38:$L38)</f>
        <v>25</v>
      </c>
    </row>
    <row r="39" spans="2:18" ht="15.75" customHeight="1" x14ac:dyDescent="0.3">
      <c r="B39" s="25">
        <v>1106</v>
      </c>
      <c r="C39" s="25">
        <v>4</v>
      </c>
      <c r="D39" s="25">
        <v>17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f>'MA INMACULADA'!$C39+'MA INMACULADA'!$E39+'MA INMACULADA'!$G39+'MA INMACULADA'!$I39</f>
        <v>4</v>
      </c>
      <c r="L39" s="25">
        <f>'MA INMACULADA'!$D39+'MA INMACULADA'!$F39+'MA INMACULADA'!$H39+'MA INMACULADA'!$J39</f>
        <v>17</v>
      </c>
      <c r="M39" s="28">
        <f>SUM('MA INMACULADA'!$K39:$L39)</f>
        <v>21</v>
      </c>
      <c r="O39" s="29">
        <f>16+9</f>
        <v>25</v>
      </c>
    </row>
    <row r="40" spans="2:18" ht="15.75" customHeight="1" x14ac:dyDescent="0.3">
      <c r="B40" s="28"/>
      <c r="C40" s="25"/>
      <c r="D40" s="25"/>
      <c r="E40" s="25"/>
      <c r="F40" s="25"/>
      <c r="G40" s="25"/>
      <c r="H40" s="25"/>
      <c r="I40" s="25"/>
      <c r="J40" s="25"/>
      <c r="K40" s="25">
        <f>'MA INMACULADA'!$C40+'MA INMACULADA'!$E40+'MA INMACULADA'!$G40+'MA INMACULADA'!$I40</f>
        <v>0</v>
      </c>
      <c r="L40" s="25">
        <f>'MA INMACULADA'!$D40+'MA INMACULADA'!$F40+'MA INMACULADA'!$H40+'MA INMACULADA'!$J40</f>
        <v>0</v>
      </c>
      <c r="M40" s="28">
        <f>SUM('MA INMACULADA'!$K40:$L40)</f>
        <v>0</v>
      </c>
    </row>
    <row r="41" spans="2:18" ht="15.75" customHeight="1" x14ac:dyDescent="0.3">
      <c r="B41" s="25"/>
      <c r="C41" s="25"/>
      <c r="D41" s="25"/>
      <c r="E41" s="25"/>
      <c r="F41" s="25"/>
      <c r="G41" s="25"/>
      <c r="H41" s="25"/>
      <c r="I41" s="25"/>
      <c r="J41" s="25"/>
      <c r="K41" s="25">
        <f>'MA INMACULADA'!$C41+'MA INMACULADA'!$E41+'MA INMACULADA'!$G41+'MA INMACULADA'!$I41</f>
        <v>0</v>
      </c>
      <c r="L41" s="25">
        <f>'MA INMACULADA'!$D41+'MA INMACULADA'!$F41+'MA INMACULADA'!$H41+'MA INMACULADA'!$J41</f>
        <v>0</v>
      </c>
      <c r="M41" s="28">
        <f>SUM('MA INMACULADA'!$K41:$L41)</f>
        <v>0</v>
      </c>
    </row>
    <row r="42" spans="2:18" ht="15.75" customHeight="1" x14ac:dyDescent="0.3">
      <c r="B42" s="25" t="s">
        <v>21</v>
      </c>
      <c r="C42" s="25">
        <f t="shared" ref="C42:L42" si="4">SUBTOTAL(109,C6:C41)</f>
        <v>470</v>
      </c>
      <c r="D42" s="25">
        <f t="shared" si="4"/>
        <v>530</v>
      </c>
      <c r="E42" s="25">
        <f t="shared" si="4"/>
        <v>58</v>
      </c>
      <c r="F42" s="25">
        <f t="shared" si="4"/>
        <v>46</v>
      </c>
      <c r="G42" s="25">
        <f t="shared" si="4"/>
        <v>35</v>
      </c>
      <c r="H42" s="25">
        <f t="shared" si="4"/>
        <v>20</v>
      </c>
      <c r="I42" s="25">
        <f t="shared" si="4"/>
        <v>13</v>
      </c>
      <c r="J42" s="25">
        <f t="shared" si="4"/>
        <v>11</v>
      </c>
      <c r="K42" s="25">
        <f t="shared" si="4"/>
        <v>576</v>
      </c>
      <c r="L42" s="25">
        <f t="shared" si="4"/>
        <v>607</v>
      </c>
      <c r="M42" s="28">
        <f>SUM('MA INMACULADA'!$K42:$L42)</f>
        <v>1183</v>
      </c>
    </row>
    <row r="43" spans="2:18" ht="15.75" customHeight="1" x14ac:dyDescent="0.3">
      <c r="O43" t="s">
        <v>41</v>
      </c>
    </row>
    <row r="44" spans="2:18" ht="15.75" customHeight="1" x14ac:dyDescent="0.3">
      <c r="C44" s="29">
        <f t="shared" ref="C44:L44" si="5">C19+C20+C21+C39+C40+C41</f>
        <v>52</v>
      </c>
      <c r="D44" s="29">
        <f t="shared" si="5"/>
        <v>70</v>
      </c>
      <c r="E44" s="29">
        <f t="shared" si="5"/>
        <v>0</v>
      </c>
      <c r="F44" s="29">
        <f t="shared" si="5"/>
        <v>0</v>
      </c>
      <c r="G44" s="29">
        <f t="shared" si="5"/>
        <v>0</v>
      </c>
      <c r="H44" s="29">
        <f t="shared" si="5"/>
        <v>0</v>
      </c>
      <c r="I44" s="29">
        <f t="shared" si="5"/>
        <v>0</v>
      </c>
      <c r="J44" s="29">
        <f t="shared" si="5"/>
        <v>0</v>
      </c>
      <c r="K44" s="29">
        <f t="shared" si="5"/>
        <v>52</v>
      </c>
      <c r="L44" s="29">
        <f t="shared" si="5"/>
        <v>70</v>
      </c>
    </row>
    <row r="45" spans="2:18" ht="15.75" customHeight="1" x14ac:dyDescent="0.3">
      <c r="C45" s="29">
        <f t="shared" ref="C45:L45" si="6">C16+C17+C18+C36+C37+C38</f>
        <v>93</v>
      </c>
      <c r="D45" s="29">
        <f t="shared" si="6"/>
        <v>95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1</v>
      </c>
      <c r="J45" s="29">
        <f t="shared" si="6"/>
        <v>3</v>
      </c>
      <c r="K45" s="29">
        <f t="shared" si="6"/>
        <v>94</v>
      </c>
      <c r="L45" s="29">
        <f t="shared" si="6"/>
        <v>98</v>
      </c>
    </row>
    <row r="46" spans="2:18" ht="15.75" customHeight="1" x14ac:dyDescent="0.3"/>
    <row r="47" spans="2:18" ht="15.75" customHeight="1" x14ac:dyDescent="0.3"/>
    <row r="48" spans="2:1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K1:L1"/>
  </mergeCells>
  <pageMargins left="0.7" right="0.7" top="0.75" bottom="0.75" header="0" footer="0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00"/>
  <sheetViews>
    <sheetView workbookViewId="0">
      <selection activeCell="G18" sqref="G18:H19"/>
    </sheetView>
  </sheetViews>
  <sheetFormatPr baseColWidth="10" defaultColWidth="14.44140625" defaultRowHeight="15" customHeight="1" x14ac:dyDescent="0.3"/>
  <cols>
    <col min="1" max="1" width="3.33203125" customWidth="1"/>
    <col min="2" max="2" width="5.109375" customWidth="1"/>
    <col min="3" max="9" width="7.6640625" customWidth="1"/>
    <col min="10" max="10" width="5.6640625" customWidth="1"/>
    <col min="11" max="11" width="7.6640625" customWidth="1"/>
    <col min="12" max="13" width="6.33203125" customWidth="1"/>
    <col min="14" max="26" width="10.6640625" customWidth="1"/>
  </cols>
  <sheetData>
    <row r="1" spans="2:25" ht="14.4" x14ac:dyDescent="0.3">
      <c r="B1" s="4" t="s">
        <v>0</v>
      </c>
      <c r="C1" s="5"/>
      <c r="D1" s="5"/>
      <c r="F1" s="6" t="s">
        <v>1</v>
      </c>
      <c r="G1" s="30" t="s">
        <v>25</v>
      </c>
      <c r="H1" s="7"/>
      <c r="J1" s="5" t="s">
        <v>2</v>
      </c>
      <c r="K1" s="51"/>
      <c r="L1" s="52"/>
    </row>
    <row r="2" spans="2:25" ht="14.4" x14ac:dyDescent="0.3">
      <c r="B2" s="9"/>
      <c r="C2" s="9"/>
      <c r="D2" s="10"/>
      <c r="E2" s="10"/>
      <c r="F2" s="9"/>
      <c r="G2" s="9"/>
      <c r="H2" s="10"/>
      <c r="I2" s="10"/>
      <c r="J2" s="10"/>
      <c r="K2" s="10"/>
      <c r="L2" s="10"/>
    </row>
    <row r="3" spans="2:25" ht="14.4" x14ac:dyDescent="0.3">
      <c r="B3" s="1"/>
      <c r="C3" s="1"/>
      <c r="D3" s="14"/>
      <c r="E3" s="14"/>
      <c r="F3" s="14"/>
      <c r="G3" s="14"/>
      <c r="H3" s="2"/>
      <c r="I3" s="2"/>
      <c r="J3" s="15"/>
      <c r="K3" s="15"/>
      <c r="L3" s="15"/>
    </row>
    <row r="4" spans="2:25" ht="22.5" customHeight="1" x14ac:dyDescent="0.3">
      <c r="B4" s="16" t="s">
        <v>5</v>
      </c>
      <c r="C4" s="17" t="s">
        <v>6</v>
      </c>
      <c r="D4" s="18" t="s">
        <v>7</v>
      </c>
      <c r="E4" s="19" t="s">
        <v>8</v>
      </c>
      <c r="F4" s="20" t="s">
        <v>9</v>
      </c>
      <c r="G4" s="17" t="s">
        <v>10</v>
      </c>
      <c r="H4" s="18" t="s">
        <v>11</v>
      </c>
      <c r="I4" s="17" t="s">
        <v>12</v>
      </c>
      <c r="J4" s="18" t="s">
        <v>13</v>
      </c>
      <c r="K4" s="19" t="s">
        <v>14</v>
      </c>
      <c r="L4" s="21" t="s">
        <v>15</v>
      </c>
      <c r="M4" s="27" t="s">
        <v>24</v>
      </c>
    </row>
    <row r="5" spans="2:25" ht="40.799999999999997" x14ac:dyDescent="0.3">
      <c r="B5" s="16" t="s">
        <v>16</v>
      </c>
      <c r="C5" s="17" t="s">
        <v>17</v>
      </c>
      <c r="D5" s="18"/>
      <c r="E5" s="19" t="s">
        <v>18</v>
      </c>
      <c r="F5" s="20"/>
      <c r="G5" s="17" t="s">
        <v>19</v>
      </c>
      <c r="H5" s="18"/>
      <c r="I5" s="17" t="s">
        <v>20</v>
      </c>
      <c r="J5" s="18"/>
      <c r="K5" s="19" t="s">
        <v>21</v>
      </c>
      <c r="L5" s="21"/>
      <c r="M5" s="28">
        <f>SUM('cristo rey bien'!$K5:$L5)</f>
        <v>0</v>
      </c>
    </row>
    <row r="6" spans="2:25" ht="27.75" customHeight="1" x14ac:dyDescent="0.3">
      <c r="B6" s="22"/>
      <c r="C6" s="20" t="s">
        <v>22</v>
      </c>
      <c r="D6" s="20" t="s">
        <v>23</v>
      </c>
      <c r="E6" s="20" t="s">
        <v>22</v>
      </c>
      <c r="F6" s="20" t="s">
        <v>23</v>
      </c>
      <c r="G6" s="20" t="s">
        <v>22</v>
      </c>
      <c r="H6" s="20" t="s">
        <v>23</v>
      </c>
      <c r="I6" s="20" t="s">
        <v>22</v>
      </c>
      <c r="J6" s="20" t="s">
        <v>23</v>
      </c>
      <c r="K6" s="20" t="s">
        <v>22</v>
      </c>
      <c r="L6" s="21" t="s">
        <v>23</v>
      </c>
      <c r="M6" s="28">
        <f>SUM('cristo rey bien'!$K6:$L6)</f>
        <v>0</v>
      </c>
    </row>
    <row r="7" spans="2:25" ht="14.4" x14ac:dyDescent="0.3">
      <c r="B7" s="25" t="s">
        <v>26</v>
      </c>
      <c r="C7" s="25">
        <v>1</v>
      </c>
      <c r="D7" s="25">
        <v>14</v>
      </c>
      <c r="E7" s="25">
        <v>0</v>
      </c>
      <c r="F7" s="25">
        <v>0</v>
      </c>
      <c r="G7" s="25">
        <v>2</v>
      </c>
      <c r="H7" s="25">
        <v>1</v>
      </c>
      <c r="I7" s="25">
        <v>0</v>
      </c>
      <c r="J7" s="25">
        <v>0</v>
      </c>
      <c r="K7" s="25">
        <f>Table_3[[#This Row],[Columna2]]+Table_3[[#This Row],[Columna4]]+Table_3[[#This Row],[Columna6]]+Table_3[[#This Row],[Columna8]]</f>
        <v>3</v>
      </c>
      <c r="L7" s="26">
        <f>Table_3[[#This Row],[Columna3]]+Table_3[[#This Row],[Columna5]]+Table_3[[#This Row],[Columna7]]+Table_3[[#This Row],[Columna9]]</f>
        <v>15</v>
      </c>
      <c r="M7" s="28">
        <f>Table_3[[#This Row],[Columna10]]+Table_3[[#This Row],[Columna11]]</f>
        <v>18</v>
      </c>
    </row>
    <row r="8" spans="2:25" ht="14.4" x14ac:dyDescent="0.3">
      <c r="B8" s="25" t="s">
        <v>27</v>
      </c>
      <c r="C8" s="25">
        <v>13</v>
      </c>
      <c r="D8" s="25">
        <v>10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f>Table_3[[#This Row],[Columna2]]+Table_3[[#This Row],[Columna4]]+Table_3[[#This Row],[Columna6]]+Table_3[[#This Row],[Columna8]]</f>
        <v>13</v>
      </c>
      <c r="L8" s="26">
        <f>Table_3[[#This Row],[Columna3]]+Table_3[[#This Row],[Columna5]]+Table_3[[#This Row],[Columna7]]+Table_3[[#This Row],[Columna9]]</f>
        <v>10</v>
      </c>
      <c r="M8" s="28">
        <f>Table_3[[#This Row],[Columna10]]+Table_3[[#This Row],[Columna11]]</f>
        <v>23</v>
      </c>
    </row>
    <row r="9" spans="2:25" ht="14.4" x14ac:dyDescent="0.3">
      <c r="B9" s="25">
        <v>101</v>
      </c>
      <c r="C9" s="25">
        <v>14</v>
      </c>
      <c r="D9" s="25">
        <v>6</v>
      </c>
      <c r="E9" s="25">
        <v>0</v>
      </c>
      <c r="F9" s="25">
        <v>0</v>
      </c>
      <c r="G9" s="25">
        <v>0</v>
      </c>
      <c r="H9" s="25">
        <v>1</v>
      </c>
      <c r="I9" s="25">
        <v>1</v>
      </c>
      <c r="J9" s="25">
        <v>0</v>
      </c>
      <c r="K9" s="25">
        <f>Table_3[[#This Row],[Columna2]]+Table_3[[#This Row],[Columna4]]+Table_3[[#This Row],[Columna6]]+Table_3[[#This Row],[Columna8]]</f>
        <v>15</v>
      </c>
      <c r="L9" s="26">
        <f>Table_3[[#This Row],[Columna3]]+Table_3[[#This Row],[Columna5]]+Table_3[[#This Row],[Columna7]]+Table_3[[#This Row],[Columna9]]</f>
        <v>7</v>
      </c>
      <c r="M9" s="28">
        <f>Table_3[[#This Row],[Columna10]]+Table_3[[#This Row],[Columna11]]</f>
        <v>22</v>
      </c>
    </row>
    <row r="10" spans="2:25" ht="14.4" x14ac:dyDescent="0.3">
      <c r="B10" s="25">
        <v>201</v>
      </c>
      <c r="C10" s="25">
        <v>12</v>
      </c>
      <c r="D10" s="25">
        <v>15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f>Table_3[[#This Row],[Columna2]]+Table_3[[#This Row],[Columna4]]+Table_3[[#This Row],[Columna6]]+Table_3[[#This Row],[Columna8]]</f>
        <v>12</v>
      </c>
      <c r="L10" s="26">
        <f>Table_3[[#This Row],[Columna3]]+Table_3[[#This Row],[Columna5]]+Table_3[[#This Row],[Columna7]]+Table_3[[#This Row],[Columna9]]</f>
        <v>16</v>
      </c>
      <c r="M10" s="28">
        <f>Table_3[[#This Row],[Columna10]]+Table_3[[#This Row],[Columna11]]</f>
        <v>28</v>
      </c>
    </row>
    <row r="11" spans="2:25" ht="14.4" x14ac:dyDescent="0.3">
      <c r="B11" s="25">
        <v>301</v>
      </c>
      <c r="C11" s="25">
        <f>27-18</f>
        <v>9</v>
      </c>
      <c r="D11" s="25">
        <v>18</v>
      </c>
      <c r="E11" s="25">
        <v>0</v>
      </c>
      <c r="F11" s="25">
        <v>0</v>
      </c>
      <c r="G11" s="25">
        <v>0</v>
      </c>
      <c r="H11" s="25">
        <v>2</v>
      </c>
      <c r="I11" s="25">
        <v>1</v>
      </c>
      <c r="J11" s="25">
        <v>1</v>
      </c>
      <c r="K11" s="25">
        <f>Table_3[[#This Row],[Columna2]]+Table_3[[#This Row],[Columna4]]+Table_3[[#This Row],[Columna6]]+Table_3[[#This Row],[Columna8]]</f>
        <v>10</v>
      </c>
      <c r="L11" s="26">
        <f>Table_3[[#This Row],[Columna3]]+Table_3[[#This Row],[Columna5]]+Table_3[[#This Row],[Columna7]]+Table_3[[#This Row],[Columna9]]</f>
        <v>21</v>
      </c>
      <c r="M11" s="28">
        <f>Table_3[[#This Row],[Columna10]]+Table_3[[#This Row],[Columna11]]</f>
        <v>31</v>
      </c>
      <c r="O11" s="29">
        <f>SUM(C7:C13)</f>
        <v>80</v>
      </c>
      <c r="P11" s="29">
        <f t="shared" ref="P11:X11" si="0">SUM(D7:D13)</f>
        <v>84</v>
      </c>
      <c r="Q11" s="29">
        <f t="shared" si="0"/>
        <v>0</v>
      </c>
      <c r="R11" s="29">
        <f t="shared" si="0"/>
        <v>1</v>
      </c>
      <c r="S11" s="29">
        <f t="shared" si="0"/>
        <v>2</v>
      </c>
      <c r="T11" s="29">
        <f t="shared" si="0"/>
        <v>4</v>
      </c>
      <c r="U11" s="29">
        <f t="shared" si="0"/>
        <v>2</v>
      </c>
      <c r="V11" s="29">
        <f t="shared" si="0"/>
        <v>2</v>
      </c>
      <c r="W11" s="29">
        <f t="shared" si="0"/>
        <v>84</v>
      </c>
      <c r="X11" s="29">
        <f t="shared" si="0"/>
        <v>91</v>
      </c>
    </row>
    <row r="12" spans="2:25" ht="14.4" x14ac:dyDescent="0.3">
      <c r="B12" s="25">
        <v>401</v>
      </c>
      <c r="C12" s="25">
        <v>14</v>
      </c>
      <c r="D12" s="25">
        <v>12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1</v>
      </c>
      <c r="K12" s="25">
        <f>Table_3[[#This Row],[Columna2]]+Table_3[[#This Row],[Columna4]]+Table_3[[#This Row],[Columna6]]+Table_3[[#This Row],[Columna8]]</f>
        <v>14</v>
      </c>
      <c r="L12" s="26">
        <f>Table_3[[#This Row],[Columna3]]+Table_3[[#This Row],[Columna5]]+Table_3[[#This Row],[Columna7]]+Table_3[[#This Row],[Columna9]]</f>
        <v>13</v>
      </c>
      <c r="M12" s="28">
        <f>Table_3[[#This Row],[Columna10]]+Table_3[[#This Row],[Columna11]]</f>
        <v>27</v>
      </c>
      <c r="O12" s="29">
        <f t="shared" ref="O12:X12" si="1">SUM(C14:C19)</f>
        <v>82</v>
      </c>
      <c r="P12" s="29">
        <f t="shared" si="1"/>
        <v>53</v>
      </c>
      <c r="Q12" s="29">
        <f t="shared" si="1"/>
        <v>1</v>
      </c>
      <c r="R12" s="29">
        <f t="shared" si="1"/>
        <v>1</v>
      </c>
      <c r="S12" s="29">
        <f t="shared" si="1"/>
        <v>3</v>
      </c>
      <c r="T12" s="29">
        <f t="shared" si="1"/>
        <v>1</v>
      </c>
      <c r="U12" s="29">
        <f t="shared" si="1"/>
        <v>3</v>
      </c>
      <c r="V12" s="29">
        <f t="shared" si="1"/>
        <v>1</v>
      </c>
      <c r="W12" s="29">
        <f t="shared" si="1"/>
        <v>89</v>
      </c>
      <c r="X12" s="29">
        <f t="shared" si="1"/>
        <v>56</v>
      </c>
    </row>
    <row r="13" spans="2:25" ht="14.4" x14ac:dyDescent="0.3">
      <c r="B13" s="25">
        <v>501</v>
      </c>
      <c r="C13" s="25">
        <v>17</v>
      </c>
      <c r="D13" s="25">
        <v>9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f>Table_3[[#This Row],[Columna2]]+Table_3[[#This Row],[Columna4]]+Table_3[[#This Row],[Columna6]]+Table_3[[#This Row],[Columna8]]</f>
        <v>17</v>
      </c>
      <c r="L13" s="26">
        <f>Table_3[[#This Row],[Columna3]]+Table_3[[#This Row],[Columna5]]+Table_3[[#This Row],[Columna7]]+Table_3[[#This Row],[Columna9]]</f>
        <v>9</v>
      </c>
      <c r="M13" s="28">
        <f>Table_3[[#This Row],[Columna10]]+Table_3[[#This Row],[Columna11]]</f>
        <v>26</v>
      </c>
      <c r="O13" s="29">
        <f t="shared" ref="O13:X13" si="2">SUM(O11:O12)</f>
        <v>162</v>
      </c>
      <c r="P13" s="29">
        <f t="shared" si="2"/>
        <v>137</v>
      </c>
      <c r="Q13" s="29">
        <f t="shared" si="2"/>
        <v>1</v>
      </c>
      <c r="R13" s="29">
        <f t="shared" si="2"/>
        <v>2</v>
      </c>
      <c r="S13" s="29">
        <f t="shared" si="2"/>
        <v>5</v>
      </c>
      <c r="T13" s="29">
        <f t="shared" si="2"/>
        <v>5</v>
      </c>
      <c r="U13" s="29">
        <f t="shared" si="2"/>
        <v>5</v>
      </c>
      <c r="V13" s="29">
        <f t="shared" si="2"/>
        <v>3</v>
      </c>
      <c r="W13" s="29">
        <f t="shared" si="2"/>
        <v>173</v>
      </c>
      <c r="X13" s="29">
        <f t="shared" si="2"/>
        <v>147</v>
      </c>
      <c r="Y13" s="49">
        <f>SUM(W13:X13)</f>
        <v>320</v>
      </c>
    </row>
    <row r="14" spans="2:25" ht="14.4" x14ac:dyDescent="0.3">
      <c r="B14" s="25" t="s">
        <v>28</v>
      </c>
      <c r="C14" s="25">
        <v>11</v>
      </c>
      <c r="D14" s="25">
        <v>10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f>Table_3[[#This Row],[Columna2]]+Table_3[[#This Row],[Columna4]]+Table_3[[#This Row],[Columna6]]+Table_3[[#This Row],[Columna8]]</f>
        <v>11</v>
      </c>
      <c r="L14" s="26">
        <f>Table_3[[#This Row],[Columna3]]+Table_3[[#This Row],[Columna5]]+Table_3[[#This Row],[Columna7]]+Table_3[[#This Row],[Columna9]]</f>
        <v>10</v>
      </c>
      <c r="M14" s="28">
        <f>Table_3[[#This Row],[Columna10]]+Table_3[[#This Row],[Columna11]]</f>
        <v>21</v>
      </c>
    </row>
    <row r="15" spans="2:25" ht="14.4" x14ac:dyDescent="0.3">
      <c r="B15" s="25">
        <v>102</v>
      </c>
      <c r="C15" s="25">
        <v>14</v>
      </c>
      <c r="D15" s="25">
        <v>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f>Table_3[[#This Row],[Columna2]]+Table_3[[#This Row],[Columna4]]+Table_3[[#This Row],[Columna6]]+Table_3[[#This Row],[Columna8]]</f>
        <v>14</v>
      </c>
      <c r="L15" s="26">
        <f>Table_3[[#This Row],[Columna3]]+Table_3[[#This Row],[Columna5]]+Table_3[[#This Row],[Columna7]]+Table_3[[#This Row],[Columna9]]</f>
        <v>6</v>
      </c>
      <c r="M15" s="28">
        <f>Table_3[[#This Row],[Columna10]]+Table_3[[#This Row],[Columna11]]</f>
        <v>20</v>
      </c>
    </row>
    <row r="16" spans="2:25" ht="14.4" x14ac:dyDescent="0.3">
      <c r="B16" s="25">
        <v>202</v>
      </c>
      <c r="C16" s="25">
        <v>14</v>
      </c>
      <c r="D16" s="25">
        <v>10</v>
      </c>
      <c r="E16" s="25">
        <v>0</v>
      </c>
      <c r="F16" s="25">
        <v>1</v>
      </c>
      <c r="G16" s="25">
        <v>3</v>
      </c>
      <c r="H16" s="25">
        <v>1</v>
      </c>
      <c r="I16" s="25">
        <v>3</v>
      </c>
      <c r="J16" s="25">
        <v>0</v>
      </c>
      <c r="K16" s="25">
        <f>Table_3[[#This Row],[Columna2]]+Table_3[[#This Row],[Columna4]]+Table_3[[#This Row],[Columna6]]+Table_3[[#This Row],[Columna8]]</f>
        <v>20</v>
      </c>
      <c r="L16" s="26">
        <f>Table_3[[#This Row],[Columna3]]+Table_3[[#This Row],[Columna5]]+Table_3[[#This Row],[Columna7]]+Table_3[[#This Row],[Columna9]]</f>
        <v>12</v>
      </c>
      <c r="M16" s="28">
        <f>Table_3[[#This Row],[Columna10]]+Table_3[[#This Row],[Columna11]]</f>
        <v>32</v>
      </c>
    </row>
    <row r="17" spans="2:13" ht="14.4" x14ac:dyDescent="0.3">
      <c r="B17" s="25">
        <v>302</v>
      </c>
      <c r="C17" s="25">
        <v>15</v>
      </c>
      <c r="D17" s="25">
        <v>11</v>
      </c>
      <c r="E17" s="25">
        <v>1</v>
      </c>
      <c r="F17" s="25">
        <v>0</v>
      </c>
      <c r="G17" s="25">
        <v>0</v>
      </c>
      <c r="H17" s="25">
        <v>0</v>
      </c>
      <c r="I17" s="25">
        <v>0</v>
      </c>
      <c r="J17" s="25">
        <v>1</v>
      </c>
      <c r="K17" s="25">
        <f>Table_3[[#This Row],[Columna2]]+Table_3[[#This Row],[Columna4]]+Table_3[[#This Row],[Columna6]]+Table_3[[#This Row],[Columna8]]</f>
        <v>16</v>
      </c>
      <c r="L17" s="26">
        <f>Table_3[[#This Row],[Columna3]]+Table_3[[#This Row],[Columna5]]+Table_3[[#This Row],[Columna7]]+Table_3[[#This Row],[Columna9]]</f>
        <v>12</v>
      </c>
      <c r="M17" s="28">
        <f>Table_3[[#This Row],[Columna10]]+Table_3[[#This Row],[Columna11]]</f>
        <v>28</v>
      </c>
    </row>
    <row r="18" spans="2:13" ht="15" customHeight="1" x14ac:dyDescent="0.3">
      <c r="B18" s="25">
        <v>402</v>
      </c>
      <c r="C18" s="25">
        <v>16</v>
      </c>
      <c r="D18" s="25">
        <v>4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f>Table_3[[#This Row],[Columna2]]+Table_3[[#This Row],[Columna4]]+Table_3[[#This Row],[Columna6]]+Table_3[[#This Row],[Columna8]]</f>
        <v>16</v>
      </c>
      <c r="L18" s="26">
        <f>Table_3[[#This Row],[Columna3]]+Table_3[[#This Row],[Columna5]]+Table_3[[#This Row],[Columna7]]+Table_3[[#This Row],[Columna9]]</f>
        <v>4</v>
      </c>
      <c r="M18" s="28">
        <f>Table_3[[#This Row],[Columna10]]+Table_3[[#This Row],[Columna11]]</f>
        <v>20</v>
      </c>
    </row>
    <row r="19" spans="2:13" thickBot="1" x14ac:dyDescent="0.35">
      <c r="B19" s="25">
        <v>502</v>
      </c>
      <c r="C19" s="25">
        <v>12</v>
      </c>
      <c r="D19" s="25">
        <v>12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f>Table_3[[#This Row],[Columna2]]+Table_3[[#This Row],[Columna4]]+Table_3[[#This Row],[Columna6]]+Table_3[[#This Row],[Columna8]]</f>
        <v>12</v>
      </c>
      <c r="L19" s="26">
        <f>Table_3[[#This Row],[Columna3]]+Table_3[[#This Row],[Columna5]]+Table_3[[#This Row],[Columna7]]+Table_3[[#This Row],[Columna9]]</f>
        <v>12</v>
      </c>
      <c r="M19" s="28">
        <f>Table_3[[#This Row],[Columna10]]+Table_3[[#This Row],[Columna11]]</f>
        <v>24</v>
      </c>
    </row>
    <row r="20" spans="2:13" ht="21" thickBot="1" x14ac:dyDescent="0.35">
      <c r="B20" s="25" t="s">
        <v>21</v>
      </c>
      <c r="C20" s="25">
        <f t="shared" ref="C20:J20" si="3">SUBTOTAL(109,C8:C19)</f>
        <v>161</v>
      </c>
      <c r="D20" s="25">
        <f t="shared" si="3"/>
        <v>123</v>
      </c>
      <c r="E20" s="25">
        <f t="shared" si="3"/>
        <v>1</v>
      </c>
      <c r="F20" s="25">
        <f t="shared" si="3"/>
        <v>2</v>
      </c>
      <c r="G20" s="25">
        <f t="shared" si="3"/>
        <v>3</v>
      </c>
      <c r="H20" s="25">
        <f t="shared" si="3"/>
        <v>4</v>
      </c>
      <c r="I20" s="25">
        <f t="shared" si="3"/>
        <v>5</v>
      </c>
      <c r="J20" s="25">
        <f t="shared" si="3"/>
        <v>3</v>
      </c>
      <c r="K20" s="25">
        <f>SUBTOTAL(109,K5:K19)</f>
        <v>173</v>
      </c>
      <c r="L20" s="25">
        <f t="shared" ref="L20:M20" si="4">SUBTOTAL(109,L5:L19)</f>
        <v>147</v>
      </c>
      <c r="M20" s="25">
        <f t="shared" si="4"/>
        <v>320</v>
      </c>
    </row>
    <row r="21" spans="2:13" ht="15.75" customHeight="1" x14ac:dyDescent="0.3"/>
    <row r="22" spans="2:13" ht="15.75" customHeight="1" x14ac:dyDescent="0.3"/>
    <row r="23" spans="2:13" ht="15.75" customHeight="1" x14ac:dyDescent="0.3"/>
    <row r="24" spans="2:13" ht="15.75" customHeight="1" x14ac:dyDescent="0.3"/>
    <row r="25" spans="2:13" ht="15.75" customHeight="1" x14ac:dyDescent="0.3"/>
    <row r="26" spans="2:13" ht="15.75" customHeight="1" x14ac:dyDescent="0.3"/>
    <row r="27" spans="2:13" ht="15.75" customHeight="1" x14ac:dyDescent="0.3"/>
    <row r="28" spans="2:13" ht="15.75" customHeight="1" x14ac:dyDescent="0.3"/>
    <row r="29" spans="2:13" ht="15.75" customHeight="1" x14ac:dyDescent="0.3"/>
    <row r="30" spans="2:13" ht="15.75" customHeight="1" x14ac:dyDescent="0.3"/>
    <row r="31" spans="2:13" ht="15.75" customHeight="1" x14ac:dyDescent="0.3"/>
    <row r="32" spans="2:1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K1:L1"/>
  </mergeCells>
  <pageMargins left="0.7" right="0.7" top="0.75" bottom="0.75" header="0" footer="0"/>
  <pageSetup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Y1003"/>
  <sheetViews>
    <sheetView topLeftCell="A4" workbookViewId="0">
      <selection activeCell="Y12" sqref="Y12"/>
    </sheetView>
  </sheetViews>
  <sheetFormatPr baseColWidth="10" defaultColWidth="14.44140625" defaultRowHeight="15" customHeight="1" x14ac:dyDescent="0.3"/>
  <cols>
    <col min="1" max="1" width="2.44140625" customWidth="1"/>
    <col min="2" max="7" width="7.6640625" customWidth="1"/>
    <col min="8" max="8" width="5.6640625" customWidth="1"/>
    <col min="9" max="11" width="7.6640625" customWidth="1"/>
    <col min="12" max="12" width="6.44140625" customWidth="1"/>
    <col min="13" max="13" width="5.33203125" customWidth="1"/>
    <col min="14" max="26" width="10.6640625" customWidth="1"/>
  </cols>
  <sheetData>
    <row r="3" spans="2:20" ht="14.4" x14ac:dyDescent="0.3">
      <c r="B3" s="4" t="s">
        <v>0</v>
      </c>
      <c r="C3" s="5"/>
      <c r="D3" s="5"/>
      <c r="F3" s="6" t="s">
        <v>1</v>
      </c>
      <c r="G3" s="30" t="s">
        <v>29</v>
      </c>
      <c r="H3" s="7"/>
      <c r="J3" s="5" t="s">
        <v>2</v>
      </c>
      <c r="K3" s="51"/>
      <c r="L3" s="52"/>
    </row>
    <row r="4" spans="2:20" ht="14.4" x14ac:dyDescent="0.3">
      <c r="B4" s="1"/>
      <c r="C4" s="1"/>
      <c r="D4" s="14"/>
      <c r="E4" s="14"/>
      <c r="F4" s="14"/>
      <c r="G4" s="14"/>
      <c r="H4" s="2"/>
      <c r="I4" s="2"/>
      <c r="J4" s="15"/>
      <c r="K4" s="15"/>
      <c r="L4" s="15"/>
    </row>
    <row r="5" spans="2:20" ht="27" customHeight="1" x14ac:dyDescent="0.3">
      <c r="B5" s="16" t="s">
        <v>5</v>
      </c>
      <c r="C5" s="17" t="s">
        <v>6</v>
      </c>
      <c r="D5" s="18" t="s">
        <v>7</v>
      </c>
      <c r="E5" s="19" t="s">
        <v>8</v>
      </c>
      <c r="F5" s="20" t="s">
        <v>9</v>
      </c>
      <c r="G5" s="17" t="s">
        <v>10</v>
      </c>
      <c r="H5" s="18" t="s">
        <v>11</v>
      </c>
      <c r="I5" s="17" t="s">
        <v>12</v>
      </c>
      <c r="J5" s="18" t="s">
        <v>13</v>
      </c>
      <c r="K5" s="19" t="s">
        <v>14</v>
      </c>
      <c r="L5" s="21" t="s">
        <v>15</v>
      </c>
      <c r="M5" s="27" t="s">
        <v>24</v>
      </c>
    </row>
    <row r="6" spans="2:20" ht="40.799999999999997" x14ac:dyDescent="0.3">
      <c r="B6" s="16" t="s">
        <v>16</v>
      </c>
      <c r="C6" s="17" t="s">
        <v>17</v>
      </c>
      <c r="D6" s="18"/>
      <c r="E6" s="19" t="s">
        <v>18</v>
      </c>
      <c r="F6" s="20"/>
      <c r="G6" s="17" t="s">
        <v>19</v>
      </c>
      <c r="H6" s="18"/>
      <c r="I6" s="17" t="s">
        <v>20</v>
      </c>
      <c r="J6" s="18"/>
      <c r="K6" s="19" t="s">
        <v>21</v>
      </c>
      <c r="L6" s="21"/>
      <c r="M6" s="28">
        <f>SUM('policarpa bien'!$K6:$L6)</f>
        <v>0</v>
      </c>
      <c r="S6">
        <v>3</v>
      </c>
    </row>
    <row r="7" spans="2:20" ht="27" customHeight="1" x14ac:dyDescent="0.3">
      <c r="B7" s="22"/>
      <c r="C7" s="20" t="s">
        <v>22</v>
      </c>
      <c r="D7" s="20" t="s">
        <v>23</v>
      </c>
      <c r="E7" s="20" t="s">
        <v>22</v>
      </c>
      <c r="F7" s="20" t="s">
        <v>23</v>
      </c>
      <c r="G7" s="20" t="s">
        <v>22</v>
      </c>
      <c r="H7" s="20" t="s">
        <v>23</v>
      </c>
      <c r="I7" s="20" t="s">
        <v>22</v>
      </c>
      <c r="J7" s="20" t="s">
        <v>23</v>
      </c>
      <c r="K7" s="20" t="s">
        <v>22</v>
      </c>
      <c r="L7" s="21" t="s">
        <v>23</v>
      </c>
      <c r="M7" s="28">
        <f>SUM('policarpa bien'!$K7:$L7)</f>
        <v>0</v>
      </c>
      <c r="Q7" s="50" t="s">
        <v>51</v>
      </c>
      <c r="R7">
        <f>SUM(G8:H11)+SUM(G25:H27)</f>
        <v>6</v>
      </c>
      <c r="S7">
        <v>0</v>
      </c>
      <c r="T7">
        <v>8</v>
      </c>
    </row>
    <row r="8" spans="2:20" thickBot="1" x14ac:dyDescent="0.35">
      <c r="B8" s="25" t="s">
        <v>26</v>
      </c>
      <c r="C8" s="25">
        <v>2</v>
      </c>
      <c r="D8" s="25">
        <v>14</v>
      </c>
      <c r="E8" s="25">
        <v>0</v>
      </c>
      <c r="F8" s="25">
        <v>0</v>
      </c>
      <c r="G8" s="25">
        <v>1</v>
      </c>
      <c r="H8" s="25">
        <v>2</v>
      </c>
      <c r="I8" s="25">
        <v>1</v>
      </c>
      <c r="J8" s="25">
        <v>0</v>
      </c>
      <c r="K8" s="25">
        <f>Table_4[[#This Row],[Columna2]]+Table_4[[#This Row],[Columna4]]+Table_4[[#This Row],[Columna6]]+Table_4[[#This Row],[Columna8]]</f>
        <v>4</v>
      </c>
      <c r="L8" s="26">
        <f>Table_4[[#This Row],[Columna3]]+Table_4[[#This Row],[Columna5]]+Table_4[[#This Row],[Columna7]]+Table_4[[#This Row],[Columna9]]</f>
        <v>16</v>
      </c>
      <c r="M8" s="28">
        <f>Table_4[[#This Row],[Columna10]]+Table_4[[#This Row],[Columna11]]</f>
        <v>20</v>
      </c>
      <c r="Q8">
        <v>1</v>
      </c>
      <c r="R8">
        <f>SUM(G12:H13)+2</f>
        <v>2</v>
      </c>
      <c r="S8">
        <v>1</v>
      </c>
      <c r="T8">
        <f>SUM(R8:S8)</f>
        <v>3</v>
      </c>
    </row>
    <row r="9" spans="2:20" thickBot="1" x14ac:dyDescent="0.35">
      <c r="B9" s="25" t="s">
        <v>27</v>
      </c>
      <c r="C9" s="25">
        <v>14</v>
      </c>
      <c r="D9" s="25">
        <v>7</v>
      </c>
      <c r="E9" s="25">
        <v>0</v>
      </c>
      <c r="F9" s="25">
        <v>0</v>
      </c>
      <c r="G9" s="25">
        <v>0</v>
      </c>
      <c r="H9" s="25">
        <v>1</v>
      </c>
      <c r="I9" s="25">
        <v>0</v>
      </c>
      <c r="J9" s="25">
        <v>0</v>
      </c>
      <c r="K9" s="25">
        <f>Table_4[[#This Row],[Columna2]]+Table_4[[#This Row],[Columna4]]+Table_4[[#This Row],[Columna6]]+Table_4[[#This Row],[Columna8]]</f>
        <v>14</v>
      </c>
      <c r="L9" s="26">
        <f>Table_4[[#This Row],[Columna3]]+Table_4[[#This Row],[Columna5]]+Table_4[[#This Row],[Columna7]]+Table_4[[#This Row],[Columna9]]</f>
        <v>8</v>
      </c>
      <c r="M9" s="28">
        <f>Table_4[[#This Row],[Columna10]]+Table_4[[#This Row],[Columna11]]</f>
        <v>22</v>
      </c>
      <c r="Q9">
        <v>2</v>
      </c>
      <c r="R9">
        <f>SUM(G14:H16)+3</f>
        <v>4</v>
      </c>
      <c r="S9">
        <v>4</v>
      </c>
      <c r="T9">
        <f t="shared" ref="T9:T12" si="0">SUM(R9:S9)</f>
        <v>8</v>
      </c>
    </row>
    <row r="10" spans="2:20" thickBot="1" x14ac:dyDescent="0.35">
      <c r="B10" s="25" t="s">
        <v>28</v>
      </c>
      <c r="C10" s="25">
        <v>8</v>
      </c>
      <c r="D10" s="25">
        <v>16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0</v>
      </c>
      <c r="K10" s="25">
        <f>Table_4[[#This Row],[Columna2]]+Table_4[[#This Row],[Columna4]]+Table_4[[#This Row],[Columna6]]+Table_4[[#This Row],[Columna8]]</f>
        <v>9</v>
      </c>
      <c r="L10" s="26">
        <f>Table_4[[#This Row],[Columna3]]+Table_4[[#This Row],[Columna5]]+Table_4[[#This Row],[Columna7]]+Table_4[[#This Row],[Columna9]]</f>
        <v>16</v>
      </c>
      <c r="M10" s="28">
        <f>Table_4[[#This Row],[Columna10]]+Table_4[[#This Row],[Columna11]]</f>
        <v>25</v>
      </c>
      <c r="Q10">
        <v>3</v>
      </c>
      <c r="R10">
        <f>SUM(G17:H19)+2</f>
        <v>3</v>
      </c>
      <c r="S10">
        <v>2</v>
      </c>
      <c r="T10">
        <f t="shared" si="0"/>
        <v>5</v>
      </c>
    </row>
    <row r="11" spans="2:20" thickBot="1" x14ac:dyDescent="0.35">
      <c r="B11" s="25" t="s">
        <v>30</v>
      </c>
      <c r="C11" s="25">
        <v>11</v>
      </c>
      <c r="D11" s="25">
        <v>12</v>
      </c>
      <c r="E11" s="25">
        <v>0</v>
      </c>
      <c r="F11" s="25">
        <v>0</v>
      </c>
      <c r="G11" s="25">
        <v>0</v>
      </c>
      <c r="H11" s="25">
        <v>0</v>
      </c>
      <c r="I11" s="25">
        <v>1</v>
      </c>
      <c r="J11" s="25">
        <v>2</v>
      </c>
      <c r="K11" s="25">
        <f>Table_4[[#This Row],[Columna2]]+Table_4[[#This Row],[Columna4]]+Table_4[[#This Row],[Columna6]]+Table_4[[#This Row],[Columna8]]</f>
        <v>12</v>
      </c>
      <c r="L11" s="26">
        <f>Table_4[[#This Row],[Columna3]]+Table_4[[#This Row],[Columna5]]+Table_4[[#This Row],[Columna7]]+Table_4[[#This Row],[Columna9]]</f>
        <v>14</v>
      </c>
      <c r="M11" s="28">
        <f>Table_4[[#This Row],[Columna10]]+Table_4[[#This Row],[Columna11]]</f>
        <v>26</v>
      </c>
      <c r="Q11">
        <v>4</v>
      </c>
      <c r="R11">
        <f>SUM(G20:H21)+1</f>
        <v>1</v>
      </c>
      <c r="T11">
        <f t="shared" si="0"/>
        <v>1</v>
      </c>
    </row>
    <row r="12" spans="2:20" thickBot="1" x14ac:dyDescent="0.35">
      <c r="B12" s="25">
        <v>101</v>
      </c>
      <c r="C12" s="25">
        <v>16</v>
      </c>
      <c r="D12" s="25">
        <v>20</v>
      </c>
      <c r="E12" s="25">
        <v>0</v>
      </c>
      <c r="F12" s="25">
        <v>0</v>
      </c>
      <c r="G12" s="25">
        <v>0</v>
      </c>
      <c r="H12" s="25">
        <v>0</v>
      </c>
      <c r="I12" s="25">
        <v>2</v>
      </c>
      <c r="J12" s="25">
        <v>0</v>
      </c>
      <c r="K12" s="25">
        <f>Table_4[[#This Row],[Columna2]]+Table_4[[#This Row],[Columna4]]+Table_4[[#This Row],[Columna6]]+Table_4[[#This Row],[Columna8]]</f>
        <v>18</v>
      </c>
      <c r="L12" s="26">
        <f>Table_4[[#This Row],[Columna3]]+Table_4[[#This Row],[Columna5]]+Table_4[[#This Row],[Columna7]]+Table_4[[#This Row],[Columna9]]</f>
        <v>20</v>
      </c>
      <c r="M12" s="28">
        <f>Table_4[[#This Row],[Columna10]]+Table_4[[#This Row],[Columna11]]</f>
        <v>38</v>
      </c>
      <c r="Q12">
        <v>5</v>
      </c>
      <c r="R12">
        <v>0</v>
      </c>
      <c r="T12">
        <f t="shared" si="0"/>
        <v>0</v>
      </c>
    </row>
    <row r="13" spans="2:20" thickBot="1" x14ac:dyDescent="0.35">
      <c r="B13" s="25">
        <v>102</v>
      </c>
      <c r="C13" s="25">
        <v>18</v>
      </c>
      <c r="D13" s="25">
        <v>16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3</v>
      </c>
      <c r="K13" s="25">
        <f>Table_4[[#This Row],[Columna2]]+Table_4[[#This Row],[Columna4]]+Table_4[[#This Row],[Columna6]]+Table_4[[#This Row],[Columna8]]</f>
        <v>18</v>
      </c>
      <c r="L13" s="26">
        <f>Table_4[[#This Row],[Columna3]]+Table_4[[#This Row],[Columna5]]+Table_4[[#This Row],[Columna7]]+Table_4[[#This Row],[Columna9]]</f>
        <v>19</v>
      </c>
      <c r="M13" s="28">
        <f>Table_4[[#This Row],[Columna10]]+Table_4[[#This Row],[Columna11]]</f>
        <v>37</v>
      </c>
      <c r="T13">
        <f>SUM(T7:T12)</f>
        <v>25</v>
      </c>
    </row>
    <row r="14" spans="2:20" thickBot="1" x14ac:dyDescent="0.35">
      <c r="B14" s="25">
        <v>201</v>
      </c>
      <c r="C14" s="25">
        <v>10</v>
      </c>
      <c r="D14" s="25">
        <v>17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f>Table_4[[#This Row],[Columna2]]+Table_4[[#This Row],[Columna4]]+Table_4[[#This Row],[Columna6]]+Table_4[[#This Row],[Columna8]]</f>
        <v>10</v>
      </c>
      <c r="L14" s="26">
        <f>Table_4[[#This Row],[Columna3]]+Table_4[[#This Row],[Columna5]]+Table_4[[#This Row],[Columna7]]+Table_4[[#This Row],[Columna9]]</f>
        <v>17</v>
      </c>
      <c r="M14" s="28">
        <f>Table_4[[#This Row],[Columna10]]+Table_4[[#This Row],[Columna11]]</f>
        <v>27</v>
      </c>
      <c r="Q14" s="29" t="e">
        <f>SUM(D12:D13)+D29+#REF!+'cristo rey bien'!D9+'cristo rey bien'!$D14</f>
        <v>#REF!</v>
      </c>
    </row>
    <row r="15" spans="2:20" thickBot="1" x14ac:dyDescent="0.35">
      <c r="B15" s="25">
        <v>202</v>
      </c>
      <c r="C15" s="25">
        <v>9</v>
      </c>
      <c r="D15" s="25">
        <v>17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1</v>
      </c>
      <c r="K15" s="25">
        <f>Table_4[[#This Row],[Columna2]]+Table_4[[#This Row],[Columna4]]+Table_4[[#This Row],[Columna6]]+Table_4[[#This Row],[Columna8]]</f>
        <v>9</v>
      </c>
      <c r="L15" s="26">
        <f>Table_4[[#This Row],[Columna3]]+Table_4[[#This Row],[Columna5]]+Table_4[[#This Row],[Columna7]]+Table_4[[#This Row],[Columna9]]</f>
        <v>18</v>
      </c>
      <c r="M15" s="28">
        <f>Table_4[[#This Row],[Columna10]]+Table_4[[#This Row],[Columna11]]</f>
        <v>27</v>
      </c>
    </row>
    <row r="16" spans="2:20" thickBot="1" x14ac:dyDescent="0.35">
      <c r="B16" s="25">
        <v>203</v>
      </c>
      <c r="C16" s="25">
        <v>15</v>
      </c>
      <c r="D16" s="25">
        <v>13</v>
      </c>
      <c r="E16" s="25">
        <v>0</v>
      </c>
      <c r="F16" s="25">
        <v>1</v>
      </c>
      <c r="G16" s="25">
        <v>0</v>
      </c>
      <c r="H16" s="25">
        <v>1</v>
      </c>
      <c r="I16" s="25">
        <v>0</v>
      </c>
      <c r="J16" s="25">
        <v>2</v>
      </c>
      <c r="K16" s="25">
        <f>Table_4[[#This Row],[Columna2]]+Table_4[[#This Row],[Columna4]]+Table_4[[#This Row],[Columna6]]+Table_4[[#This Row],[Columna8]]</f>
        <v>15</v>
      </c>
      <c r="L16" s="26">
        <f>Table_4[[#This Row],[Columna3]]+Table_4[[#This Row],[Columna5]]+Table_4[[#This Row],[Columna7]]+Table_4[[#This Row],[Columna9]]</f>
        <v>17</v>
      </c>
      <c r="M16" s="28">
        <f>Table_4[[#This Row],[Columna10]]+Table_4[[#This Row],[Columna11]]</f>
        <v>32</v>
      </c>
    </row>
    <row r="17" spans="2:25" thickBot="1" x14ac:dyDescent="0.35">
      <c r="B17" s="25">
        <v>301</v>
      </c>
      <c r="C17" s="25">
        <v>10</v>
      </c>
      <c r="D17" s="25">
        <v>17</v>
      </c>
      <c r="E17" s="25">
        <v>0</v>
      </c>
      <c r="F17" s="25">
        <v>0</v>
      </c>
      <c r="G17" s="25">
        <v>0</v>
      </c>
      <c r="H17" s="25">
        <v>0</v>
      </c>
      <c r="I17" s="25">
        <v>1</v>
      </c>
      <c r="J17" s="25">
        <v>0</v>
      </c>
      <c r="K17" s="25">
        <f>Table_4[[#This Row],[Columna2]]+Table_4[[#This Row],[Columna4]]+Table_4[[#This Row],[Columna6]]+Table_4[[#This Row],[Columna8]]</f>
        <v>11</v>
      </c>
      <c r="L17" s="26">
        <f>Table_4[[#This Row],[Columna3]]+Table_4[[#This Row],[Columna5]]+Table_4[[#This Row],[Columna7]]+Table_4[[#This Row],[Columna9]]</f>
        <v>17</v>
      </c>
      <c r="M17" s="28">
        <f>Table_4[[#This Row],[Columna10]]+Table_4[[#This Row],[Columna11]]</f>
        <v>28</v>
      </c>
    </row>
    <row r="18" spans="2:25" thickBot="1" x14ac:dyDescent="0.35">
      <c r="B18" s="25">
        <v>302</v>
      </c>
      <c r="C18" s="25">
        <v>17</v>
      </c>
      <c r="D18" s="25">
        <v>16</v>
      </c>
      <c r="E18" s="25">
        <v>0</v>
      </c>
      <c r="F18" s="25">
        <v>0</v>
      </c>
      <c r="G18" s="25">
        <v>0</v>
      </c>
      <c r="H18" s="25">
        <v>1</v>
      </c>
      <c r="I18" s="25">
        <v>3</v>
      </c>
      <c r="J18" s="25">
        <v>2</v>
      </c>
      <c r="K18" s="25">
        <f>Table_4[[#This Row],[Columna2]]+Table_4[[#This Row],[Columna4]]+Table_4[[#This Row],[Columna6]]+Table_4[[#This Row],[Columna8]]</f>
        <v>20</v>
      </c>
      <c r="L18" s="26">
        <f>Table_4[[#This Row],[Columna3]]+Table_4[[#This Row],[Columna5]]+Table_4[[#This Row],[Columna7]]+Table_4[[#This Row],[Columna9]]</f>
        <v>19</v>
      </c>
      <c r="M18" s="28">
        <f>Table_4[[#This Row],[Columna10]]+Table_4[[#This Row],[Columna11]]</f>
        <v>39</v>
      </c>
    </row>
    <row r="19" spans="2:25" thickBot="1" x14ac:dyDescent="0.35">
      <c r="B19" s="25">
        <v>303</v>
      </c>
      <c r="C19" s="25">
        <v>16</v>
      </c>
      <c r="D19" s="25">
        <v>13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</v>
      </c>
      <c r="K19" s="25">
        <f>Table_4[[#This Row],[Columna2]]+Table_4[[#This Row],[Columna4]]+Table_4[[#This Row],[Columna6]]+Table_4[[#This Row],[Columna8]]</f>
        <v>16</v>
      </c>
      <c r="L19" s="26">
        <f>Table_4[[#This Row],[Columna3]]+Table_4[[#This Row],[Columna5]]+Table_4[[#This Row],[Columna7]]+Table_4[[#This Row],[Columna9]]</f>
        <v>15</v>
      </c>
      <c r="M19" s="28">
        <f>Table_4[[#This Row],[Columna10]]+Table_4[[#This Row],[Columna11]]</f>
        <v>31</v>
      </c>
    </row>
    <row r="20" spans="2:25" thickBot="1" x14ac:dyDescent="0.35">
      <c r="B20" s="25">
        <v>401</v>
      </c>
      <c r="C20" s="25">
        <v>18</v>
      </c>
      <c r="D20" s="25">
        <v>13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1</v>
      </c>
      <c r="K20" s="25">
        <f>Table_4[[#This Row],[Columna2]]+Table_4[[#This Row],[Columna4]]+Table_4[[#This Row],[Columna6]]+Table_4[[#This Row],[Columna8]]</f>
        <v>18</v>
      </c>
      <c r="L20" s="26">
        <f>Table_4[[#This Row],[Columna3]]+Table_4[[#This Row],[Columna5]]+Table_4[[#This Row],[Columna7]]+Table_4[[#This Row],[Columna9]]</f>
        <v>14</v>
      </c>
      <c r="M20" s="28">
        <f>Table_4[[#This Row],[Columna10]]+Table_4[[#This Row],[Columna11]]</f>
        <v>32</v>
      </c>
    </row>
    <row r="21" spans="2:25" thickBot="1" x14ac:dyDescent="0.35">
      <c r="B21" s="25">
        <v>402</v>
      </c>
      <c r="C21" s="25">
        <v>16</v>
      </c>
      <c r="D21" s="25">
        <v>12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1</v>
      </c>
      <c r="K21" s="25">
        <f>Table_4[[#This Row],[Columna2]]+Table_4[[#This Row],[Columna4]]+Table_4[[#This Row],[Columna6]]+Table_4[[#This Row],[Columna8]]</f>
        <v>16</v>
      </c>
      <c r="L21" s="26">
        <f>Table_4[[#This Row],[Columna3]]+Table_4[[#This Row],[Columna5]]+Table_4[[#This Row],[Columna7]]+Table_4[[#This Row],[Columna9]]</f>
        <v>13</v>
      </c>
      <c r="M21" s="28">
        <f>Table_4[[#This Row],[Columna10]]+Table_4[[#This Row],[Columna11]]</f>
        <v>29</v>
      </c>
    </row>
    <row r="22" spans="2:25" ht="15.75" customHeight="1" thickBot="1" x14ac:dyDescent="0.35">
      <c r="B22" s="25">
        <v>501</v>
      </c>
      <c r="C22" s="25">
        <v>22</v>
      </c>
      <c r="D22" s="25">
        <v>16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f>Table_4[[#This Row],[Columna2]]+Table_4[[#This Row],[Columna4]]+Table_4[[#This Row],[Columna6]]+Table_4[[#This Row],[Columna8]]</f>
        <v>22</v>
      </c>
      <c r="L22" s="26">
        <f>Table_4[[#This Row],[Columna3]]+Table_4[[#This Row],[Columna5]]+Table_4[[#This Row],[Columna7]]+Table_4[[#This Row],[Columna9]]</f>
        <v>16</v>
      </c>
      <c r="M22" s="28">
        <f>Table_4[[#This Row],[Columna10]]+Table_4[[#This Row],[Columna11]]</f>
        <v>38</v>
      </c>
    </row>
    <row r="23" spans="2:25" ht="15.75" customHeight="1" thickBot="1" x14ac:dyDescent="0.35">
      <c r="B23" s="25">
        <v>502</v>
      </c>
      <c r="C23" s="25">
        <v>20</v>
      </c>
      <c r="D23" s="25">
        <v>20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f>Table_4[[#This Row],[Columna2]]+Table_4[[#This Row],[Columna4]]+Table_4[[#This Row],[Columna6]]+Table_4[[#This Row],[Columna8]]</f>
        <v>20</v>
      </c>
      <c r="L23" s="26">
        <f>Table_4[[#This Row],[Columna3]]+Table_4[[#This Row],[Columna5]]+Table_4[[#This Row],[Columna7]]+Table_4[[#This Row],[Columna9]]</f>
        <v>20</v>
      </c>
      <c r="M23" s="28">
        <f>Table_4[[#This Row],[Columna10]]+Table_4[[#This Row],[Columna11]]</f>
        <v>40</v>
      </c>
      <c r="O23" s="29">
        <f t="shared" ref="O23:Y23" si="1">SUM(C9:C23)</f>
        <v>220</v>
      </c>
      <c r="P23" s="29">
        <f t="shared" si="1"/>
        <v>225</v>
      </c>
      <c r="Q23" s="29">
        <f t="shared" si="1"/>
        <v>0</v>
      </c>
      <c r="R23" s="29">
        <f t="shared" si="1"/>
        <v>1</v>
      </c>
      <c r="S23" s="29">
        <f t="shared" si="1"/>
        <v>0</v>
      </c>
      <c r="T23" s="29">
        <f t="shared" si="1"/>
        <v>3</v>
      </c>
      <c r="U23" s="29">
        <f t="shared" si="1"/>
        <v>8</v>
      </c>
      <c r="V23" s="29">
        <f t="shared" si="1"/>
        <v>14</v>
      </c>
      <c r="W23" s="29">
        <f t="shared" si="1"/>
        <v>228</v>
      </c>
      <c r="X23" s="29">
        <f t="shared" si="1"/>
        <v>243</v>
      </c>
      <c r="Y23" s="29">
        <f t="shared" si="1"/>
        <v>471</v>
      </c>
    </row>
    <row r="24" spans="2:25" ht="15.75" customHeight="1" thickBot="1" x14ac:dyDescent="0.35">
      <c r="B24" s="25" t="s">
        <v>31</v>
      </c>
      <c r="C24" s="25">
        <v>8</v>
      </c>
      <c r="D24" s="25">
        <v>6</v>
      </c>
      <c r="E24" s="25">
        <v>0</v>
      </c>
      <c r="F24" s="25">
        <v>0</v>
      </c>
      <c r="G24" s="25">
        <v>0</v>
      </c>
      <c r="H24" s="25">
        <v>2</v>
      </c>
      <c r="I24" s="25">
        <v>3</v>
      </c>
      <c r="J24" s="25">
        <v>4</v>
      </c>
      <c r="K24" s="25">
        <f>Table_4[[#This Row],[Columna2]]+Table_4[[#This Row],[Columna4]]+Table_4[[#This Row],[Columna6]]+Table_4[[#This Row],[Columna8]]</f>
        <v>11</v>
      </c>
      <c r="L24" s="26">
        <f>Table_4[[#This Row],[Columna3]]+Table_4[[#This Row],[Columna5]]+Table_4[[#This Row],[Columna7]]+Table_4[[#This Row],[Columna9]]</f>
        <v>12</v>
      </c>
      <c r="M24" s="28">
        <f>Table_4[[#This Row],[Columna10]]+Table_4[[#This Row],[Columna11]]</f>
        <v>23</v>
      </c>
      <c r="O24" s="29">
        <f t="shared" ref="O24:Y24" si="2">SUM(C24:C37)</f>
        <v>192</v>
      </c>
      <c r="P24" s="29">
        <f t="shared" si="2"/>
        <v>180</v>
      </c>
      <c r="Q24" s="29">
        <f t="shared" si="2"/>
        <v>4</v>
      </c>
      <c r="R24" s="29">
        <f t="shared" si="2"/>
        <v>2</v>
      </c>
      <c r="S24" s="29">
        <f t="shared" si="2"/>
        <v>3</v>
      </c>
      <c r="T24" s="29">
        <f t="shared" si="2"/>
        <v>9</v>
      </c>
      <c r="U24" s="29">
        <f t="shared" si="2"/>
        <v>11</v>
      </c>
      <c r="V24" s="29">
        <f t="shared" si="2"/>
        <v>21</v>
      </c>
      <c r="W24" s="29">
        <f t="shared" si="2"/>
        <v>210</v>
      </c>
      <c r="X24" s="29">
        <f t="shared" si="2"/>
        <v>212</v>
      </c>
      <c r="Y24" s="29">
        <f t="shared" si="2"/>
        <v>422</v>
      </c>
    </row>
    <row r="25" spans="2:25" ht="15.75" customHeight="1" thickBot="1" x14ac:dyDescent="0.35">
      <c r="B25" s="25" t="s">
        <v>32</v>
      </c>
      <c r="C25" s="25">
        <v>10</v>
      </c>
      <c r="D25" s="25">
        <v>8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f>Table_4[[#This Row],[Columna2]]+Table_4[[#This Row],[Columna4]]+Table_4[[#This Row],[Columna6]]+Table_4[[#This Row],[Columna8]]</f>
        <v>11</v>
      </c>
      <c r="L25" s="26">
        <f>Table_4[[#This Row],[Columna3]]+Table_4[[#This Row],[Columna5]]+Table_4[[#This Row],[Columna7]]+Table_4[[#This Row],[Columna9]]</f>
        <v>8</v>
      </c>
      <c r="M25" s="28">
        <f>Table_4[[#This Row],[Columna10]]+Table_4[[#This Row],[Columna11]]</f>
        <v>19</v>
      </c>
      <c r="O25" s="29">
        <f t="shared" ref="O25:Y25" si="3">SUM(O23:O24)</f>
        <v>412</v>
      </c>
      <c r="P25" s="29">
        <f t="shared" si="3"/>
        <v>405</v>
      </c>
      <c r="Q25" s="29">
        <f t="shared" si="3"/>
        <v>4</v>
      </c>
      <c r="R25" s="29">
        <f t="shared" si="3"/>
        <v>3</v>
      </c>
      <c r="S25" s="29">
        <f t="shared" si="3"/>
        <v>3</v>
      </c>
      <c r="T25" s="29">
        <f t="shared" si="3"/>
        <v>12</v>
      </c>
      <c r="U25" s="29">
        <f t="shared" si="3"/>
        <v>19</v>
      </c>
      <c r="V25" s="29">
        <f t="shared" si="3"/>
        <v>35</v>
      </c>
      <c r="W25" s="29">
        <f t="shared" si="3"/>
        <v>438</v>
      </c>
      <c r="X25" s="29">
        <f t="shared" si="3"/>
        <v>455</v>
      </c>
      <c r="Y25" s="29">
        <f t="shared" si="3"/>
        <v>893</v>
      </c>
    </row>
    <row r="26" spans="2:25" ht="15.75" customHeight="1" thickBot="1" x14ac:dyDescent="0.35">
      <c r="B26" s="25" t="s">
        <v>33</v>
      </c>
      <c r="C26" s="25">
        <v>6</v>
      </c>
      <c r="D26" s="25">
        <v>12</v>
      </c>
      <c r="E26" s="25">
        <v>0</v>
      </c>
      <c r="F26" s="25">
        <v>0</v>
      </c>
      <c r="G26" s="25">
        <v>0</v>
      </c>
      <c r="H26" s="25">
        <v>1</v>
      </c>
      <c r="I26" s="25">
        <v>0</v>
      </c>
      <c r="J26" s="25">
        <v>0</v>
      </c>
      <c r="K26" s="25">
        <f>Table_4[[#This Row],[Columna2]]+Table_4[[#This Row],[Columna4]]+Table_4[[#This Row],[Columna6]]+Table_4[[#This Row],[Columna8]]</f>
        <v>6</v>
      </c>
      <c r="L26" s="26">
        <f>Table_4[[#This Row],[Columna3]]+Table_4[[#This Row],[Columna5]]+Table_4[[#This Row],[Columna7]]+Table_4[[#This Row],[Columna9]]</f>
        <v>13</v>
      </c>
      <c r="M26" s="28">
        <f>Table_4[[#This Row],[Columna10]]+Table_4[[#This Row],[Columna11]]</f>
        <v>19</v>
      </c>
    </row>
    <row r="27" spans="2:25" ht="15.75" customHeight="1" thickBot="1" x14ac:dyDescent="0.35">
      <c r="B27" s="25" t="s">
        <v>34</v>
      </c>
      <c r="C27" s="25">
        <v>7</v>
      </c>
      <c r="D27" s="25">
        <v>8</v>
      </c>
      <c r="E27" s="25">
        <v>0</v>
      </c>
      <c r="F27" s="25">
        <v>0</v>
      </c>
      <c r="G27" s="25">
        <v>0</v>
      </c>
      <c r="H27" s="25">
        <v>0</v>
      </c>
      <c r="I27" s="25">
        <v>1</v>
      </c>
      <c r="J27" s="25">
        <v>2</v>
      </c>
      <c r="K27" s="25">
        <f>Table_4[[#This Row],[Columna2]]+Table_4[[#This Row],[Columna4]]+Table_4[[#This Row],[Columna6]]+Table_4[[#This Row],[Columna8]]</f>
        <v>8</v>
      </c>
      <c r="L27" s="26">
        <f>Table_4[[#This Row],[Columna3]]+Table_4[[#This Row],[Columna5]]+Table_4[[#This Row],[Columna7]]+Table_4[[#This Row],[Columna9]]</f>
        <v>10</v>
      </c>
      <c r="M27" s="28">
        <f>Table_4[[#This Row],[Columna10]]+Table_4[[#This Row],[Columna11]]</f>
        <v>18</v>
      </c>
    </row>
    <row r="28" spans="2:25" ht="15.75" customHeight="1" thickBot="1" x14ac:dyDescent="0.35">
      <c r="B28" s="25">
        <v>103</v>
      </c>
      <c r="C28" s="25">
        <v>14</v>
      </c>
      <c r="D28" s="25">
        <v>21</v>
      </c>
      <c r="E28" s="25">
        <v>0</v>
      </c>
      <c r="F28" s="25">
        <v>0</v>
      </c>
      <c r="G28" s="25">
        <v>0</v>
      </c>
      <c r="H28" s="25">
        <v>2</v>
      </c>
      <c r="I28" s="25">
        <v>3</v>
      </c>
      <c r="J28" s="25">
        <v>3</v>
      </c>
      <c r="K28" s="25">
        <f>Table_4[[#This Row],[Columna2]]+Table_4[[#This Row],[Columna4]]+Table_4[[#This Row],[Columna6]]+Table_4[[#This Row],[Columna8]]</f>
        <v>17</v>
      </c>
      <c r="L28" s="26">
        <f>Table_4[[#This Row],[Columna3]]+Table_4[[#This Row],[Columna5]]+Table_4[[#This Row],[Columna7]]+Table_4[[#This Row],[Columna9]]</f>
        <v>26</v>
      </c>
      <c r="M28" s="28">
        <f>Table_4[[#This Row],[Columna10]]+Table_4[[#This Row],[Columna11]]</f>
        <v>43</v>
      </c>
    </row>
    <row r="29" spans="2:25" ht="15.75" customHeight="1" thickBot="1" x14ac:dyDescent="0.35">
      <c r="B29" s="25">
        <v>104</v>
      </c>
      <c r="C29" s="25">
        <v>19</v>
      </c>
      <c r="D29" s="25">
        <v>17</v>
      </c>
      <c r="E29" s="25">
        <v>0</v>
      </c>
      <c r="F29" s="25">
        <v>0</v>
      </c>
      <c r="G29" s="25">
        <v>0</v>
      </c>
      <c r="H29" s="25">
        <v>0</v>
      </c>
      <c r="I29" s="25">
        <v>1</v>
      </c>
      <c r="J29" s="25">
        <v>1</v>
      </c>
      <c r="K29" s="25">
        <f>Table_4[[#This Row],[Columna2]]+Table_4[[#This Row],[Columna4]]+Table_4[[#This Row],[Columna6]]+Table_4[[#This Row],[Columna8]]</f>
        <v>20</v>
      </c>
      <c r="L29" s="26">
        <f>Table_4[[#This Row],[Columna3]]+Table_4[[#This Row],[Columna5]]+Table_4[[#This Row],[Columna7]]+Table_4[[#This Row],[Columna9]]</f>
        <v>18</v>
      </c>
      <c r="M29" s="28">
        <f>Table_4[[#This Row],[Columna10]]+Table_4[[#This Row],[Columna11]]</f>
        <v>38</v>
      </c>
    </row>
    <row r="30" spans="2:25" ht="15.75" customHeight="1" thickBot="1" x14ac:dyDescent="0.35">
      <c r="B30" s="25">
        <v>204</v>
      </c>
      <c r="C30" s="25">
        <v>16</v>
      </c>
      <c r="D30" s="25">
        <v>11</v>
      </c>
      <c r="E30" s="25">
        <v>0</v>
      </c>
      <c r="F30" s="25">
        <v>0</v>
      </c>
      <c r="G30" s="25">
        <v>1</v>
      </c>
      <c r="H30" s="25">
        <v>2</v>
      </c>
      <c r="I30" s="25">
        <v>0</v>
      </c>
      <c r="J30" s="25">
        <v>1</v>
      </c>
      <c r="K30" s="25">
        <f>Table_4[[#This Row],[Columna2]]+Table_4[[#This Row],[Columna4]]+Table_4[[#This Row],[Columna6]]+Table_4[[#This Row],[Columna8]]</f>
        <v>17</v>
      </c>
      <c r="L30" s="26">
        <f>Table_4[[#This Row],[Columna3]]+Table_4[[#This Row],[Columna5]]+Table_4[[#This Row],[Columna7]]+Table_4[[#This Row],[Columna9]]</f>
        <v>14</v>
      </c>
      <c r="M30" s="28">
        <f>Table_4[[#This Row],[Columna10]]+Table_4[[#This Row],[Columna11]]</f>
        <v>31</v>
      </c>
    </row>
    <row r="31" spans="2:25" ht="15.75" customHeight="1" thickBot="1" x14ac:dyDescent="0.35">
      <c r="B31" s="25">
        <v>205</v>
      </c>
      <c r="C31" s="25">
        <v>17</v>
      </c>
      <c r="D31" s="25">
        <v>13</v>
      </c>
      <c r="E31" s="25">
        <v>1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f>Table_4[[#This Row],[Columna2]]+Table_4[[#This Row],[Columna4]]+Table_4[[#This Row],[Columna6]]+Table_4[[#This Row],[Columna8]]</f>
        <v>18</v>
      </c>
      <c r="L31" s="26">
        <f>Table_4[[#This Row],[Columna3]]+Table_4[[#This Row],[Columna5]]+Table_4[[#This Row],[Columna7]]+Table_4[[#This Row],[Columna9]]</f>
        <v>13</v>
      </c>
      <c r="M31" s="28">
        <f>Table_4[[#This Row],[Columna10]]+Table_4[[#This Row],[Columna11]]</f>
        <v>31</v>
      </c>
    </row>
    <row r="32" spans="2:25" ht="15.75" customHeight="1" thickBot="1" x14ac:dyDescent="0.35">
      <c r="B32" s="25">
        <v>304</v>
      </c>
      <c r="C32" s="25">
        <v>11</v>
      </c>
      <c r="D32" s="25">
        <v>15</v>
      </c>
      <c r="E32" s="25">
        <v>0</v>
      </c>
      <c r="F32" s="25">
        <v>0</v>
      </c>
      <c r="G32" s="25">
        <v>0</v>
      </c>
      <c r="H32" s="25">
        <v>2</v>
      </c>
      <c r="I32" s="25">
        <v>0</v>
      </c>
      <c r="J32" s="25">
        <v>5</v>
      </c>
      <c r="K32" s="25">
        <f>Table_4[[#This Row],[Columna2]]+Table_4[[#This Row],[Columna4]]+Table_4[[#This Row],[Columna6]]+Table_4[[#This Row],[Columna8]]</f>
        <v>11</v>
      </c>
      <c r="L32" s="26">
        <f>Table_4[[#This Row],[Columna3]]+Table_4[[#This Row],[Columna5]]+Table_4[[#This Row],[Columna7]]+Table_4[[#This Row],[Columna9]]</f>
        <v>22</v>
      </c>
      <c r="M32" s="28">
        <f>Table_4[[#This Row],[Columna10]]+Table_4[[#This Row],[Columna11]]</f>
        <v>33</v>
      </c>
    </row>
    <row r="33" spans="2:16" ht="15.75" customHeight="1" thickBot="1" x14ac:dyDescent="0.35">
      <c r="B33" s="25">
        <v>305</v>
      </c>
      <c r="C33" s="25">
        <v>15</v>
      </c>
      <c r="D33" s="25">
        <v>16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2</v>
      </c>
      <c r="K33" s="25">
        <f>Table_4[[#This Row],[Columna2]]+Table_4[[#This Row],[Columna4]]+Table_4[[#This Row],[Columna6]]+Table_4[[#This Row],[Columna8]]</f>
        <v>15</v>
      </c>
      <c r="L33" s="26">
        <f>Table_4[[#This Row],[Columna3]]+Table_4[[#This Row],[Columna5]]+Table_4[[#This Row],[Columna7]]+Table_4[[#This Row],[Columna9]]</f>
        <v>18</v>
      </c>
      <c r="M33" s="28">
        <f>Table_4[[#This Row],[Columna10]]+Table_4[[#This Row],[Columna11]]</f>
        <v>33</v>
      </c>
    </row>
    <row r="34" spans="2:16" ht="15.75" customHeight="1" thickBot="1" x14ac:dyDescent="0.35">
      <c r="B34" s="25">
        <v>403</v>
      </c>
      <c r="C34" s="25">
        <v>21</v>
      </c>
      <c r="D34" s="25">
        <v>12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f>Table_4[[#This Row],[Columna2]]+Table_4[[#This Row],[Columna4]]+Table_4[[#This Row],[Columna6]]+Table_4[[#This Row],[Columna8]]</f>
        <v>21</v>
      </c>
      <c r="L34" s="26">
        <f>Table_4[[#This Row],[Columna3]]+Table_4[[#This Row],[Columna5]]+Table_4[[#This Row],[Columna7]]+Table_4[[#This Row],[Columna9]]</f>
        <v>12</v>
      </c>
      <c r="M34" s="28">
        <f>Table_4[[#This Row],[Columna10]]+Table_4[[#This Row],[Columna11]]</f>
        <v>33</v>
      </c>
    </row>
    <row r="35" spans="2:16" ht="15.75" customHeight="1" thickBot="1" x14ac:dyDescent="0.35">
      <c r="B35" s="25">
        <v>404</v>
      </c>
      <c r="C35" s="25">
        <v>11</v>
      </c>
      <c r="D35" s="25">
        <v>12</v>
      </c>
      <c r="E35" s="25">
        <v>1</v>
      </c>
      <c r="F35" s="25">
        <v>1</v>
      </c>
      <c r="G35" s="25">
        <v>1</v>
      </c>
      <c r="H35" s="25">
        <v>0</v>
      </c>
      <c r="I35" s="25">
        <v>3</v>
      </c>
      <c r="J35" s="25">
        <v>2</v>
      </c>
      <c r="K35" s="25">
        <f>Table_4[[#This Row],[Columna2]]+Table_4[[#This Row],[Columna4]]+Table_4[[#This Row],[Columna6]]+Table_4[[#This Row],[Columna8]]</f>
        <v>16</v>
      </c>
      <c r="L35" s="26">
        <f>Table_4[[#This Row],[Columna3]]+Table_4[[#This Row],[Columna5]]+Table_4[[#This Row],[Columna7]]+Table_4[[#This Row],[Columna9]]</f>
        <v>15</v>
      </c>
      <c r="M35" s="28">
        <f>Table_4[[#This Row],[Columna10]]+Table_4[[#This Row],[Columna11]]</f>
        <v>31</v>
      </c>
    </row>
    <row r="36" spans="2:16" ht="15.75" customHeight="1" thickBot="1" x14ac:dyDescent="0.35">
      <c r="B36" s="25">
        <v>503</v>
      </c>
      <c r="C36" s="25">
        <f>37-14-3</f>
        <v>20</v>
      </c>
      <c r="D36" s="25">
        <v>14</v>
      </c>
      <c r="E36" s="25">
        <v>2</v>
      </c>
      <c r="F36" s="25">
        <v>1</v>
      </c>
      <c r="G36" s="25">
        <v>0</v>
      </c>
      <c r="H36" s="25">
        <v>0</v>
      </c>
      <c r="I36" s="25">
        <v>0</v>
      </c>
      <c r="J36" s="25">
        <v>1</v>
      </c>
      <c r="K36" s="25">
        <f>Table_4[[#This Row],[Columna2]]+Table_4[[#This Row],[Columna4]]+Table_4[[#This Row],[Columna6]]+Table_4[[#This Row],[Columna8]]</f>
        <v>22</v>
      </c>
      <c r="L36" s="26">
        <f>Table_4[[#This Row],[Columna3]]+Table_4[[#This Row],[Columna5]]+Table_4[[#This Row],[Columna7]]+Table_4[[#This Row],[Columna9]]</f>
        <v>16</v>
      </c>
      <c r="M36" s="28">
        <f>Table_4[[#This Row],[Columna10]]+Table_4[[#This Row],[Columna11]]</f>
        <v>38</v>
      </c>
    </row>
    <row r="37" spans="2:16" ht="15.75" customHeight="1" thickBot="1" x14ac:dyDescent="0.35">
      <c r="B37" s="25">
        <v>504</v>
      </c>
      <c r="C37" s="25">
        <v>17</v>
      </c>
      <c r="D37" s="25">
        <v>15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f>Table_4[[#This Row],[Columna2]]+Table_4[[#This Row],[Columna4]]+Table_4[[#This Row],[Columna6]]+Table_4[[#This Row],[Columna8]]</f>
        <v>17</v>
      </c>
      <c r="L37" s="26">
        <f>Table_4[[#This Row],[Columna3]]+Table_4[[#This Row],[Columna5]]+Table_4[[#This Row],[Columna7]]+Table_4[[#This Row],[Columna9]]</f>
        <v>15</v>
      </c>
      <c r="M37" s="28">
        <f>Table_4[[#This Row],[Columna10]]+Table_4[[#This Row],[Columna11]]</f>
        <v>32</v>
      </c>
    </row>
    <row r="38" spans="2:16" ht="15.75" customHeight="1" thickBot="1" x14ac:dyDescent="0.35">
      <c r="B38" s="25" t="s">
        <v>21</v>
      </c>
      <c r="C38" s="25">
        <f t="shared" ref="C38:J38" si="4">SUBTOTAL(109,C9:C37)</f>
        <v>412</v>
      </c>
      <c r="D38" s="25">
        <f t="shared" si="4"/>
        <v>405</v>
      </c>
      <c r="E38" s="25">
        <f t="shared" si="4"/>
        <v>4</v>
      </c>
      <c r="F38" s="25">
        <f t="shared" si="4"/>
        <v>3</v>
      </c>
      <c r="G38" s="25">
        <f t="shared" si="4"/>
        <v>3</v>
      </c>
      <c r="H38" s="25">
        <f t="shared" si="4"/>
        <v>12</v>
      </c>
      <c r="I38" s="25">
        <f t="shared" si="4"/>
        <v>19</v>
      </c>
      <c r="J38" s="25">
        <f t="shared" si="4"/>
        <v>35</v>
      </c>
      <c r="K38" s="25">
        <f>'policarpa bien'!$C38+'policarpa bien'!$E38+'policarpa bien'!$G38+'policarpa bien'!$I38</f>
        <v>438</v>
      </c>
      <c r="L38" s="25">
        <f>'policarpa bien'!$D38+'policarpa bien'!$F38+'policarpa bien'!$H38+'policarpa bien'!$J38</f>
        <v>455</v>
      </c>
      <c r="M38" s="28">
        <f>SUM('policarpa bien'!$K38:$L38)</f>
        <v>893</v>
      </c>
    </row>
    <row r="39" spans="2:16" ht="15.75" customHeight="1" x14ac:dyDescent="0.3"/>
    <row r="40" spans="2:16" ht="15.75" customHeight="1" x14ac:dyDescent="0.3">
      <c r="O40" s="29">
        <f>('policarpa bien'!$M36+'cristo rey bien'!M20)</f>
        <v>358</v>
      </c>
      <c r="P40" s="29">
        <f>1176-1086</f>
        <v>90</v>
      </c>
    </row>
    <row r="41" spans="2:16" ht="15.75" customHeight="1" x14ac:dyDescent="0.3"/>
    <row r="42" spans="2:16" ht="15.75" customHeight="1" x14ac:dyDescent="0.3"/>
    <row r="43" spans="2:16" ht="15.75" customHeight="1" x14ac:dyDescent="0.3"/>
    <row r="44" spans="2:16" ht="15.75" customHeight="1" x14ac:dyDescent="0.3"/>
    <row r="45" spans="2:16" ht="15.75" customHeight="1" x14ac:dyDescent="0.3"/>
    <row r="46" spans="2:16" ht="15.75" customHeight="1" x14ac:dyDescent="0.3"/>
    <row r="47" spans="2:16" ht="15.75" customHeight="1" x14ac:dyDescent="0.3"/>
    <row r="48" spans="2:1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1">
    <mergeCell ref="K3:L3"/>
  </mergeCells>
  <pageMargins left="0.7" right="0.7" top="0.75" bottom="0.75" header="0" footer="0"/>
  <pageSetup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Q996"/>
  <sheetViews>
    <sheetView topLeftCell="A47" workbookViewId="0">
      <selection activeCell="H87" sqref="H87"/>
    </sheetView>
  </sheetViews>
  <sheetFormatPr baseColWidth="10" defaultColWidth="14.44140625" defaultRowHeight="15" customHeight="1" x14ac:dyDescent="0.3"/>
  <cols>
    <col min="1" max="1" width="0.88671875" customWidth="1"/>
    <col min="2" max="2" width="18.6640625" customWidth="1"/>
    <col min="3" max="12" width="5.6640625" customWidth="1"/>
    <col min="13" max="13" width="5.33203125" customWidth="1"/>
    <col min="14" max="26" width="10.6640625" customWidth="1"/>
  </cols>
  <sheetData>
    <row r="3" spans="2:16" ht="14.4" x14ac:dyDescent="0.3">
      <c r="B3" s="4" t="s">
        <v>0</v>
      </c>
      <c r="C3" s="5"/>
      <c r="D3" s="5"/>
      <c r="F3" s="6" t="s">
        <v>1</v>
      </c>
      <c r="G3" s="30"/>
      <c r="H3" s="7"/>
      <c r="J3" s="5" t="s">
        <v>2</v>
      </c>
      <c r="K3" s="51"/>
      <c r="L3" s="52"/>
    </row>
    <row r="4" spans="2:16" ht="14.4" x14ac:dyDescent="0.3">
      <c r="B4" s="1"/>
      <c r="C4" s="1"/>
      <c r="D4" s="14"/>
      <c r="E4" s="14"/>
      <c r="F4" s="14"/>
      <c r="G4" s="14"/>
      <c r="H4" s="2"/>
      <c r="I4" s="2"/>
      <c r="J4" s="15"/>
      <c r="K4" s="15"/>
      <c r="L4" s="15"/>
    </row>
    <row r="5" spans="2:16" ht="27" customHeight="1" thickBot="1" x14ac:dyDescent="0.35">
      <c r="B5" s="16" t="s">
        <v>5</v>
      </c>
      <c r="C5" s="17" t="s">
        <v>6</v>
      </c>
      <c r="D5" s="18" t="s">
        <v>7</v>
      </c>
      <c r="E5" s="19" t="s">
        <v>8</v>
      </c>
      <c r="F5" s="20" t="s">
        <v>9</v>
      </c>
      <c r="G5" s="17" t="s">
        <v>10</v>
      </c>
      <c r="H5" s="18" t="s">
        <v>11</v>
      </c>
      <c r="I5" s="17" t="s">
        <v>12</v>
      </c>
      <c r="J5" s="18" t="s">
        <v>13</v>
      </c>
      <c r="K5" s="19" t="s">
        <v>14</v>
      </c>
      <c r="L5" s="21" t="s">
        <v>15</v>
      </c>
      <c r="M5" s="27" t="s">
        <v>24</v>
      </c>
    </row>
    <row r="6" spans="2:16" ht="61.8" thickBot="1" x14ac:dyDescent="0.35">
      <c r="B6" s="16" t="s">
        <v>16</v>
      </c>
      <c r="C6" s="17" t="s">
        <v>17</v>
      </c>
      <c r="D6" s="18"/>
      <c r="E6" s="19" t="s">
        <v>18</v>
      </c>
      <c r="F6" s="20"/>
      <c r="G6" s="17" t="s">
        <v>19</v>
      </c>
      <c r="H6" s="18"/>
      <c r="I6" s="17" t="s">
        <v>20</v>
      </c>
      <c r="J6" s="18"/>
      <c r="K6" s="19" t="s">
        <v>21</v>
      </c>
      <c r="L6" s="21"/>
      <c r="M6" s="28">
        <f>SUM(TOTAL!$K6:$L6)</f>
        <v>0</v>
      </c>
    </row>
    <row r="7" spans="2:16" ht="27" customHeight="1" thickBot="1" x14ac:dyDescent="0.35">
      <c r="B7" s="22"/>
      <c r="C7" s="20" t="s">
        <v>22</v>
      </c>
      <c r="D7" s="20" t="s">
        <v>23</v>
      </c>
      <c r="E7" s="20" t="s">
        <v>22</v>
      </c>
      <c r="F7" s="20" t="s">
        <v>23</v>
      </c>
      <c r="G7" s="20" t="s">
        <v>22</v>
      </c>
      <c r="H7" s="20" t="s">
        <v>23</v>
      </c>
      <c r="I7" s="20" t="s">
        <v>22</v>
      </c>
      <c r="J7" s="20" t="s">
        <v>23</v>
      </c>
      <c r="K7" s="20" t="s">
        <v>22</v>
      </c>
      <c r="L7" s="21" t="s">
        <v>23</v>
      </c>
      <c r="M7" s="28">
        <f>SUM(TOTAL!$K7:$L7)</f>
        <v>0</v>
      </c>
    </row>
    <row r="8" spans="2:16" thickBot="1" x14ac:dyDescent="0.35">
      <c r="B8" s="25" t="s">
        <v>35</v>
      </c>
      <c r="C8" s="25"/>
      <c r="D8" s="25"/>
      <c r="E8" s="25"/>
      <c r="F8" s="25"/>
      <c r="G8" s="25"/>
      <c r="H8" s="25"/>
      <c r="I8" s="25"/>
      <c r="J8" s="25"/>
      <c r="K8" s="25">
        <f>TOTAL!$C8+TOTAL!$E8+TOTAL!$G8+TOTAL!$I8</f>
        <v>0</v>
      </c>
      <c r="L8" s="26">
        <f>TOTAL!$D8+TOTAL!$F8+TOTAL!$H8+TOTAL!$J8</f>
        <v>0</v>
      </c>
      <c r="M8" s="28">
        <f>SUM(TOTAL!$K8:$L8)</f>
        <v>0</v>
      </c>
    </row>
    <row r="9" spans="2:16" ht="14.4" x14ac:dyDescent="0.3">
      <c r="B9" s="25" t="s">
        <v>36</v>
      </c>
      <c r="C9" s="25"/>
      <c r="D9" s="25"/>
      <c r="E9" s="25"/>
      <c r="F9" s="25"/>
      <c r="G9" s="25"/>
      <c r="H9" s="25"/>
      <c r="I9" s="25"/>
      <c r="J9" s="25"/>
      <c r="K9" s="25">
        <f>TOTAL!$C9+TOTAL!$E9+TOTAL!$G9+TOTAL!$I9</f>
        <v>0</v>
      </c>
      <c r="L9" s="26">
        <f>TOTAL!$D9+TOTAL!$F9+TOTAL!$H9+TOTAL!$J9</f>
        <v>0</v>
      </c>
      <c r="M9" s="28">
        <f>SUM(TOTAL!$K9:$L9)</f>
        <v>0</v>
      </c>
    </row>
    <row r="10" spans="2:16" ht="14.4" x14ac:dyDescent="0.3">
      <c r="B10" s="25" t="s">
        <v>37</v>
      </c>
      <c r="C10" s="25"/>
      <c r="D10" s="25"/>
      <c r="E10" s="25"/>
      <c r="F10" s="25"/>
      <c r="G10" s="25"/>
      <c r="H10" s="25"/>
      <c r="I10" s="25"/>
      <c r="J10" s="25"/>
      <c r="K10" s="25">
        <f>TOTAL!$C10+TOTAL!$E10+TOTAL!$G10+TOTAL!$I10</f>
        <v>0</v>
      </c>
      <c r="L10" s="26">
        <f>TOTAL!$D10+TOTAL!$F10+TOTAL!$H10+TOTAL!$J10</f>
        <v>0</v>
      </c>
      <c r="M10" s="28">
        <f>SUM(TOTAL!$K10:$L10)</f>
        <v>0</v>
      </c>
    </row>
    <row r="11" spans="2:16" ht="14.4" x14ac:dyDescent="0.3">
      <c r="B11" s="25" t="s">
        <v>38</v>
      </c>
      <c r="C11" s="25"/>
      <c r="D11" s="25"/>
      <c r="E11" s="25"/>
      <c r="F11" s="25"/>
      <c r="G11" s="25"/>
      <c r="H11" s="25"/>
      <c r="I11" s="25"/>
      <c r="J11" s="25"/>
      <c r="K11" s="25">
        <f>TOTAL!$C11+TOTAL!$E11+TOTAL!$G11+TOTAL!$I11</f>
        <v>0</v>
      </c>
      <c r="L11" s="26">
        <f>TOTAL!$D11+TOTAL!$F11+TOTAL!$H11+TOTAL!$J11</f>
        <v>0</v>
      </c>
      <c r="M11" s="28">
        <f>SUM(TOTAL!$K11:$L11)</f>
        <v>0</v>
      </c>
      <c r="O11" s="29">
        <f t="shared" ref="O11:P11" si="0">SUM(E10:E11)</f>
        <v>0</v>
      </c>
      <c r="P11" s="29">
        <f t="shared" si="0"/>
        <v>0</v>
      </c>
    </row>
    <row r="12" spans="2:16" ht="14.4" x14ac:dyDescent="0.3">
      <c r="B12" s="25" t="s">
        <v>39</v>
      </c>
      <c r="C12" s="25"/>
      <c r="D12" s="25"/>
      <c r="E12" s="25"/>
      <c r="F12" s="25"/>
      <c r="G12" s="25"/>
      <c r="H12" s="25"/>
      <c r="I12" s="25"/>
      <c r="J12" s="25"/>
      <c r="K12" s="25">
        <f>TOTAL!$C12+TOTAL!$E12+TOTAL!$G12+TOTAL!$I12</f>
        <v>0</v>
      </c>
      <c r="L12" s="26">
        <f>TOTAL!$D12+TOTAL!$F12+TOTAL!$H12+TOTAL!$J12</f>
        <v>0</v>
      </c>
      <c r="M12" s="28">
        <f>SUM(TOTAL!$K12:$L12)</f>
        <v>0</v>
      </c>
      <c r="P12" s="29">
        <f>M8+M9+TOTAL!$M12+M13</f>
        <v>0</v>
      </c>
    </row>
    <row r="13" spans="2:16" ht="14.4" x14ac:dyDescent="0.3">
      <c r="B13" s="25" t="s">
        <v>40</v>
      </c>
      <c r="C13" s="25"/>
      <c r="D13" s="25"/>
      <c r="E13" s="25"/>
      <c r="F13" s="25"/>
      <c r="G13" s="25"/>
      <c r="H13" s="25"/>
      <c r="I13" s="25"/>
      <c r="J13" s="25"/>
      <c r="K13" s="25">
        <f>TOTAL!$C13+TOTAL!$E13+TOTAL!$G13+TOTAL!$I13</f>
        <v>0</v>
      </c>
      <c r="L13" s="26">
        <f>TOTAL!$D13+TOTAL!$F13+TOTAL!$H13+TOTAL!$J13</f>
        <v>0</v>
      </c>
      <c r="M13" s="28">
        <f>SUM(TOTAL!$K13:$L13)</f>
        <v>0</v>
      </c>
    </row>
    <row r="14" spans="2:16" ht="14.4" x14ac:dyDescent="0.3">
      <c r="B14" s="25"/>
      <c r="C14" s="25">
        <f t="shared" ref="C14:L14" si="1">SUBTOTAL(109,C6:C13)</f>
        <v>0</v>
      </c>
      <c r="D14" s="25">
        <f t="shared" si="1"/>
        <v>0</v>
      </c>
      <c r="E14" s="25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5">
        <f t="shared" si="1"/>
        <v>0</v>
      </c>
      <c r="J14" s="25">
        <f t="shared" si="1"/>
        <v>0</v>
      </c>
      <c r="K14" s="25">
        <f t="shared" si="1"/>
        <v>0</v>
      </c>
      <c r="L14" s="25">
        <f t="shared" si="1"/>
        <v>0</v>
      </c>
      <c r="M14" s="28">
        <f>SUM(TOTAL!$K14:$L14)</f>
        <v>0</v>
      </c>
      <c r="N14" s="29">
        <f>SUM(TOTAL!$C14:$J14)</f>
        <v>0</v>
      </c>
      <c r="O14" s="29">
        <f>TOTAL!$K14+TOTAL!$L14</f>
        <v>0</v>
      </c>
      <c r="P14" s="29">
        <f>N14-2402</f>
        <v>-2402</v>
      </c>
    </row>
    <row r="15" spans="2:16" ht="14.4" x14ac:dyDescent="0.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  <c r="M15" s="28">
        <f>SUM(TOTAL!$K15:$L15)</f>
        <v>0</v>
      </c>
    </row>
    <row r="16" spans="2:16" ht="14.4" x14ac:dyDescent="0.3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8">
        <f>SUM(TOTAL!$K16:$L16)</f>
        <v>0</v>
      </c>
    </row>
    <row r="17" spans="2:13" ht="14.4" x14ac:dyDescent="0.3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8">
        <f>SUM(TOTAL!$K17:$L17)</f>
        <v>0</v>
      </c>
    </row>
    <row r="18" spans="2:13" ht="14.4" x14ac:dyDescent="0.3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8">
        <f>SUM(TOTAL!$K18:$L18)</f>
        <v>0</v>
      </c>
    </row>
    <row r="19" spans="2:13" ht="14.4" x14ac:dyDescent="0.3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  <c r="M19" s="28">
        <f>SUM(TOTAL!$K19:$L19)</f>
        <v>0</v>
      </c>
    </row>
    <row r="20" spans="2:13" ht="14.4" x14ac:dyDescent="0.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28">
        <f>SUM(TOTAL!$K20:$L20)</f>
        <v>0</v>
      </c>
    </row>
    <row r="21" spans="2:13" ht="15.75" customHeight="1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28">
        <f>SUM(TOTAL!$K21:$L21)</f>
        <v>0</v>
      </c>
    </row>
    <row r="22" spans="2:13" ht="15.75" customHeight="1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28">
        <f>SUM(TOTAL!$K22:$L22)</f>
        <v>0</v>
      </c>
    </row>
    <row r="23" spans="2:13" ht="15.75" customHeight="1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8">
        <f>SUM(TOTAL!$K23:$L23)</f>
        <v>0</v>
      </c>
    </row>
    <row r="24" spans="2:13" ht="15.75" customHeight="1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28">
        <f>SUM(TOTAL!$K24:$L24)</f>
        <v>0</v>
      </c>
    </row>
    <row r="25" spans="2:13" ht="15.75" customHeight="1" x14ac:dyDescent="0.3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8">
        <f>SUM(TOTAL!$K25:$L25)</f>
        <v>0</v>
      </c>
    </row>
    <row r="26" spans="2:13" ht="15.75" customHeight="1" x14ac:dyDescent="0.3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8">
        <f>SUM(TOTAL!$K26:$L26)</f>
        <v>0</v>
      </c>
    </row>
    <row r="27" spans="2:13" ht="15.75" customHeight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28">
        <f>SUM(TOTAL!$K27:$L27)</f>
        <v>0</v>
      </c>
    </row>
    <row r="28" spans="2:13" ht="15.75" customHeight="1" x14ac:dyDescent="0.3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28">
        <f>SUM(TOTAL!$K28:$L28)</f>
        <v>0</v>
      </c>
    </row>
    <row r="29" spans="2:13" ht="15.75" customHeight="1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  <c r="M29" s="28">
        <f>SUM(TOTAL!$K29:$L29)</f>
        <v>0</v>
      </c>
    </row>
    <row r="30" spans="2:13" ht="15.75" customHeight="1" x14ac:dyDescent="0.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28">
        <f>SUM(TOTAL!$K30:$L30)</f>
        <v>0</v>
      </c>
    </row>
    <row r="31" spans="2:13" ht="15.75" customHeight="1" x14ac:dyDescent="0.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28">
        <f>SUM(TOTAL!$K31:$L31)</f>
        <v>0</v>
      </c>
    </row>
    <row r="32" spans="2:13" ht="15.75" customHeight="1" x14ac:dyDescent="0.3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28">
        <f>SUM(TOTAL!$K32:$L32)</f>
        <v>0</v>
      </c>
    </row>
    <row r="33" spans="2:17" ht="15.75" customHeight="1" x14ac:dyDescent="0.3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6"/>
      <c r="M33" s="28">
        <f>SUM(TOTAL!$K33:$L33)</f>
        <v>0</v>
      </c>
    </row>
    <row r="34" spans="2:17" ht="15.75" customHeight="1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8">
        <f>SUM(TOTAL!$K34:$L34)</f>
        <v>0</v>
      </c>
    </row>
    <row r="35" spans="2:17" ht="15.75" customHeight="1" x14ac:dyDescent="0.3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6"/>
      <c r="M35" s="28">
        <f>SUM(TOTAL!$K35:$L35)</f>
        <v>0</v>
      </c>
    </row>
    <row r="36" spans="2:17" ht="15.75" customHeight="1" x14ac:dyDescent="0.3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6"/>
      <c r="M36" s="28">
        <f>SUM(TOTAL!$K36:$L36)</f>
        <v>0</v>
      </c>
    </row>
    <row r="37" spans="2:17" ht="15.75" customHeight="1" x14ac:dyDescent="0.3">
      <c r="B37" s="25" t="s">
        <v>21</v>
      </c>
      <c r="C37" s="25">
        <f t="shared" ref="C37:L37" si="2">SUBTOTAL(109,C8:C36)</f>
        <v>0</v>
      </c>
      <c r="D37" s="25">
        <f t="shared" si="2"/>
        <v>0</v>
      </c>
      <c r="E37" s="25">
        <f t="shared" si="2"/>
        <v>0</v>
      </c>
      <c r="F37" s="25">
        <f t="shared" si="2"/>
        <v>0</v>
      </c>
      <c r="G37" s="25">
        <f t="shared" si="2"/>
        <v>0</v>
      </c>
      <c r="H37" s="25">
        <f t="shared" si="2"/>
        <v>0</v>
      </c>
      <c r="I37" s="25">
        <f t="shared" si="2"/>
        <v>0</v>
      </c>
      <c r="J37" s="25">
        <f t="shared" si="2"/>
        <v>0</v>
      </c>
      <c r="K37" s="25">
        <f t="shared" si="2"/>
        <v>0</v>
      </c>
      <c r="L37" s="25">
        <f t="shared" si="2"/>
        <v>0</v>
      </c>
      <c r="M37" s="28">
        <f>SUM(TOTAL!$K37:$L37)</f>
        <v>0</v>
      </c>
      <c r="O37" s="29">
        <f>(TOTAL!$M37+'cristo rey bien'!M20)</f>
        <v>320</v>
      </c>
    </row>
    <row r="38" spans="2:17" ht="15.75" customHeight="1" x14ac:dyDescent="0.3"/>
    <row r="39" spans="2:17" ht="15.75" customHeight="1" x14ac:dyDescent="0.3"/>
    <row r="40" spans="2:17" ht="15.75" customHeight="1" x14ac:dyDescent="0.3"/>
    <row r="41" spans="2:17" ht="15.75" customHeight="1" x14ac:dyDescent="0.3"/>
    <row r="42" spans="2:17" ht="15.75" customHeight="1" x14ac:dyDescent="0.3"/>
    <row r="43" spans="2:17" ht="15.75" customHeight="1" x14ac:dyDescent="0.3"/>
    <row r="44" spans="2:17" ht="15.75" customHeight="1" thickBot="1" x14ac:dyDescent="0.35"/>
    <row r="45" spans="2:17" ht="50.25" customHeight="1" thickBot="1" x14ac:dyDescent="0.35">
      <c r="B45" s="42"/>
      <c r="C45" s="41" t="s">
        <v>17</v>
      </c>
      <c r="D45" s="34"/>
      <c r="E45" s="35" t="s">
        <v>18</v>
      </c>
      <c r="F45" s="36"/>
      <c r="G45" s="35" t="s">
        <v>19</v>
      </c>
      <c r="H45" s="36"/>
      <c r="J45" s="36"/>
      <c r="K45" s="35" t="s">
        <v>21</v>
      </c>
      <c r="L45" s="37"/>
      <c r="O45" s="42"/>
      <c r="P45" s="41" t="s">
        <v>17</v>
      </c>
      <c r="Q45" s="34"/>
    </row>
    <row r="46" spans="2:17" ht="15.75" customHeight="1" thickBot="1" x14ac:dyDescent="0.35">
      <c r="B46" s="43"/>
      <c r="C46" s="27" t="s">
        <v>22</v>
      </c>
      <c r="D46" s="38" t="s">
        <v>23</v>
      </c>
      <c r="E46" s="39" t="s">
        <v>22</v>
      </c>
      <c r="F46" s="39" t="s">
        <v>23</v>
      </c>
      <c r="G46" s="39" t="s">
        <v>22</v>
      </c>
      <c r="H46" s="39" t="s">
        <v>23</v>
      </c>
      <c r="I46" s="39" t="s">
        <v>22</v>
      </c>
      <c r="J46" s="39" t="s">
        <v>23</v>
      </c>
      <c r="K46" s="39" t="s">
        <v>22</v>
      </c>
      <c r="L46" s="40" t="s">
        <v>23</v>
      </c>
      <c r="M46" s="31"/>
      <c r="O46" s="43"/>
      <c r="P46" s="27" t="s">
        <v>22</v>
      </c>
      <c r="Q46" s="38" t="s">
        <v>23</v>
      </c>
    </row>
    <row r="47" spans="2:17" ht="15.75" customHeight="1" x14ac:dyDescent="0.3">
      <c r="B47" s="32" t="s">
        <v>42</v>
      </c>
      <c r="C47" s="32">
        <v>254</v>
      </c>
      <c r="D47" s="33">
        <v>274</v>
      </c>
      <c r="E47" s="33">
        <v>25</v>
      </c>
      <c r="F47" s="33">
        <v>17</v>
      </c>
      <c r="G47" s="33">
        <v>1</v>
      </c>
      <c r="H47" s="33">
        <v>2</v>
      </c>
      <c r="I47" s="33">
        <v>1</v>
      </c>
      <c r="J47" s="33">
        <v>2</v>
      </c>
      <c r="K47" s="33">
        <v>281</v>
      </c>
      <c r="L47" s="33">
        <v>295</v>
      </c>
      <c r="M47" s="32"/>
      <c r="O47" s="32" t="s">
        <v>43</v>
      </c>
      <c r="P47" s="32">
        <v>216</v>
      </c>
      <c r="Q47" s="32">
        <v>256</v>
      </c>
    </row>
    <row r="48" spans="2:17" ht="15.75" customHeight="1" x14ac:dyDescent="0.3">
      <c r="B48" s="32" t="s">
        <v>43</v>
      </c>
      <c r="C48" s="32">
        <v>216</v>
      </c>
      <c r="D48" s="32">
        <v>256</v>
      </c>
      <c r="E48" s="32">
        <v>33</v>
      </c>
      <c r="F48" s="32">
        <v>29</v>
      </c>
      <c r="G48" s="32">
        <v>34</v>
      </c>
      <c r="H48" s="32">
        <v>18</v>
      </c>
      <c r="I48" s="32">
        <v>12</v>
      </c>
      <c r="J48" s="32">
        <v>9</v>
      </c>
      <c r="K48" s="32">
        <v>295</v>
      </c>
      <c r="L48" s="32">
        <v>312</v>
      </c>
      <c r="M48" s="32"/>
    </row>
    <row r="49" spans="2:17" ht="15.75" customHeight="1" x14ac:dyDescent="0.3">
      <c r="B49" s="32" t="s">
        <v>44</v>
      </c>
      <c r="C49" s="32">
        <v>470</v>
      </c>
      <c r="D49" s="32">
        <v>530</v>
      </c>
      <c r="E49" s="32">
        <v>58</v>
      </c>
      <c r="F49" s="32">
        <v>46</v>
      </c>
      <c r="G49" s="32">
        <v>35</v>
      </c>
      <c r="H49" s="32">
        <v>20</v>
      </c>
      <c r="I49" s="32">
        <v>13</v>
      </c>
      <c r="J49" s="32">
        <v>11</v>
      </c>
      <c r="K49" s="32">
        <v>576</v>
      </c>
      <c r="L49" s="32">
        <v>607</v>
      </c>
      <c r="M49" s="32">
        <v>1183</v>
      </c>
    </row>
    <row r="50" spans="2:17" ht="15.75" customHeight="1" x14ac:dyDescent="0.3"/>
    <row r="51" spans="2:17" ht="15.75" customHeight="1" x14ac:dyDescent="0.3"/>
    <row r="52" spans="2:17" ht="15.75" customHeight="1" thickBot="1" x14ac:dyDescent="0.35"/>
    <row r="53" spans="2:17" ht="15.75" customHeight="1" thickBot="1" x14ac:dyDescent="0.35">
      <c r="B53" s="42"/>
      <c r="C53" s="41" t="s">
        <v>17</v>
      </c>
      <c r="D53" s="35" t="s">
        <v>18</v>
      </c>
      <c r="E53" s="35" t="s">
        <v>19</v>
      </c>
      <c r="F53" s="35" t="s">
        <v>20</v>
      </c>
      <c r="H53" s="36"/>
      <c r="I53" s="35"/>
      <c r="J53" s="36"/>
      <c r="K53" s="35"/>
      <c r="L53" s="37"/>
    </row>
    <row r="54" spans="2:17" ht="15.75" customHeight="1" x14ac:dyDescent="0.3">
      <c r="B54" s="32" t="s">
        <v>42</v>
      </c>
      <c r="C54" s="32">
        <f>C47+D47</f>
        <v>528</v>
      </c>
      <c r="D54" s="33">
        <f>E47+F47</f>
        <v>42</v>
      </c>
      <c r="E54" s="33">
        <f>G47+H47</f>
        <v>3</v>
      </c>
      <c r="F54" s="33">
        <f>I47+J47</f>
        <v>3</v>
      </c>
      <c r="G54" s="33"/>
      <c r="H54" s="33"/>
      <c r="I54" s="33"/>
      <c r="J54" s="33"/>
      <c r="K54" s="33"/>
      <c r="L54" s="33"/>
    </row>
    <row r="55" spans="2:17" ht="15.75" customHeight="1" x14ac:dyDescent="0.3">
      <c r="B55" s="32" t="s">
        <v>43</v>
      </c>
      <c r="C55" s="32">
        <f>C48+D48</f>
        <v>472</v>
      </c>
      <c r="D55" s="32">
        <f>E48+F48</f>
        <v>62</v>
      </c>
      <c r="E55" s="32">
        <f>G48+H48</f>
        <v>52</v>
      </c>
      <c r="F55" s="32">
        <f>I48+J48</f>
        <v>21</v>
      </c>
      <c r="G55" s="32"/>
      <c r="H55" s="32"/>
      <c r="I55" s="32"/>
      <c r="J55" s="32"/>
      <c r="K55" s="32"/>
      <c r="L55" s="32"/>
    </row>
    <row r="56" spans="2:17" ht="15.75" customHeight="1" x14ac:dyDescent="0.3">
      <c r="B56" s="32" t="s">
        <v>44</v>
      </c>
      <c r="C56" s="32">
        <f>SUM(C54:C55)</f>
        <v>1000</v>
      </c>
      <c r="D56" s="32">
        <f>SUM(D54:D55)</f>
        <v>104</v>
      </c>
      <c r="E56" s="32">
        <f t="shared" ref="E56:F56" si="3">SUM(E54:E55)</f>
        <v>55</v>
      </c>
      <c r="F56" s="32">
        <f t="shared" si="3"/>
        <v>24</v>
      </c>
      <c r="G56" s="32">
        <f>SUM(C56:F56)</f>
        <v>1183</v>
      </c>
      <c r="H56" s="32"/>
      <c r="I56" s="32"/>
      <c r="J56" s="32"/>
      <c r="K56" s="32"/>
      <c r="L56" s="32"/>
    </row>
    <row r="57" spans="2:17" ht="15.75" customHeight="1" x14ac:dyDescent="0.3"/>
    <row r="58" spans="2:17" ht="15.75" customHeight="1" x14ac:dyDescent="0.3"/>
    <row r="59" spans="2:17" ht="15.75" customHeight="1" x14ac:dyDescent="0.3">
      <c r="C59" t="s">
        <v>17</v>
      </c>
      <c r="D59" t="s">
        <v>18</v>
      </c>
      <c r="E59" t="s">
        <v>19</v>
      </c>
      <c r="F59" t="s">
        <v>20</v>
      </c>
    </row>
    <row r="60" spans="2:17" ht="15.75" customHeight="1" x14ac:dyDescent="0.3">
      <c r="B60" t="s">
        <v>43</v>
      </c>
      <c r="C60">
        <v>472</v>
      </c>
      <c r="D60">
        <v>62</v>
      </c>
      <c r="E60">
        <v>52</v>
      </c>
      <c r="F60">
        <v>21</v>
      </c>
    </row>
    <row r="61" spans="2:17" ht="15.75" customHeight="1" thickBot="1" x14ac:dyDescent="0.35">
      <c r="B61" t="s">
        <v>44</v>
      </c>
      <c r="C61">
        <v>1000</v>
      </c>
      <c r="D61">
        <v>104</v>
      </c>
      <c r="E61">
        <v>55</v>
      </c>
      <c r="F61">
        <v>24</v>
      </c>
      <c r="G61">
        <v>1183</v>
      </c>
    </row>
    <row r="62" spans="2:17" ht="15.75" customHeight="1" thickBot="1" x14ac:dyDescent="0.35">
      <c r="B62" s="32"/>
      <c r="C62" s="44" t="s">
        <v>17</v>
      </c>
      <c r="D62" s="44"/>
      <c r="E62" s="44" t="s">
        <v>18</v>
      </c>
      <c r="F62" s="44"/>
      <c r="G62" s="44" t="s">
        <v>19</v>
      </c>
      <c r="H62" s="44"/>
      <c r="I62" s="32"/>
      <c r="J62" s="44"/>
      <c r="K62" s="44" t="s">
        <v>21</v>
      </c>
      <c r="L62" s="44"/>
      <c r="M62" s="32"/>
      <c r="O62" s="42"/>
      <c r="P62" s="41" t="s">
        <v>17</v>
      </c>
      <c r="Q62" s="34"/>
    </row>
    <row r="63" spans="2:17" ht="15.75" customHeight="1" thickBot="1" x14ac:dyDescent="0.35">
      <c r="B63" s="45"/>
      <c r="C63" s="44" t="s">
        <v>22</v>
      </c>
      <c r="D63" s="44" t="s">
        <v>23</v>
      </c>
      <c r="E63" s="44" t="s">
        <v>22</v>
      </c>
      <c r="F63" s="44" t="s">
        <v>23</v>
      </c>
      <c r="G63" s="44" t="s">
        <v>22</v>
      </c>
      <c r="H63" s="44" t="s">
        <v>23</v>
      </c>
      <c r="I63" s="44" t="s">
        <v>22</v>
      </c>
      <c r="J63" s="44" t="s">
        <v>23</v>
      </c>
      <c r="K63" s="44" t="s">
        <v>22</v>
      </c>
      <c r="L63" s="44" t="s">
        <v>23</v>
      </c>
      <c r="M63" s="32"/>
      <c r="O63" s="43"/>
      <c r="P63" s="27" t="s">
        <v>22</v>
      </c>
      <c r="Q63" s="38" t="s">
        <v>23</v>
      </c>
    </row>
    <row r="64" spans="2:17" ht="15.75" customHeight="1" x14ac:dyDescent="0.3">
      <c r="B64" s="46" t="s">
        <v>45</v>
      </c>
      <c r="C64" s="47">
        <v>220</v>
      </c>
      <c r="D64" s="47">
        <v>225</v>
      </c>
      <c r="E64" s="47">
        <v>0</v>
      </c>
      <c r="F64" s="47">
        <v>1</v>
      </c>
      <c r="G64" s="47">
        <v>0</v>
      </c>
      <c r="H64" s="47">
        <v>3</v>
      </c>
      <c r="I64" s="47">
        <v>8</v>
      </c>
      <c r="J64" s="47">
        <v>14</v>
      </c>
      <c r="K64" s="47">
        <v>228</v>
      </c>
      <c r="L64" s="47">
        <v>243</v>
      </c>
      <c r="M64" s="47">
        <v>471</v>
      </c>
    </row>
    <row r="65" spans="2:13" ht="15.75" customHeight="1" x14ac:dyDescent="0.3">
      <c r="B65" s="46" t="s">
        <v>46</v>
      </c>
      <c r="C65" s="47">
        <v>192</v>
      </c>
      <c r="D65" s="47">
        <v>180</v>
      </c>
      <c r="E65" s="47">
        <v>4</v>
      </c>
      <c r="F65" s="47">
        <v>2</v>
      </c>
      <c r="G65" s="47">
        <v>3</v>
      </c>
      <c r="H65" s="47">
        <v>9</v>
      </c>
      <c r="I65" s="47">
        <v>11</v>
      </c>
      <c r="J65" s="47">
        <v>21</v>
      </c>
      <c r="K65" s="47">
        <v>210</v>
      </c>
      <c r="L65" s="47">
        <v>212</v>
      </c>
      <c r="M65" s="47">
        <v>422</v>
      </c>
    </row>
    <row r="66" spans="2:13" ht="15.75" customHeight="1" x14ac:dyDescent="0.3">
      <c r="B66" s="46"/>
      <c r="C66" s="47">
        <v>412</v>
      </c>
      <c r="D66" s="47">
        <v>405</v>
      </c>
      <c r="E66" s="47">
        <v>4</v>
      </c>
      <c r="F66" s="47">
        <v>3</v>
      </c>
      <c r="G66" s="47">
        <v>3</v>
      </c>
      <c r="H66" s="47">
        <v>12</v>
      </c>
      <c r="I66" s="47">
        <v>19</v>
      </c>
      <c r="J66" s="47">
        <v>35</v>
      </c>
      <c r="K66" s="47">
        <v>438</v>
      </c>
      <c r="L66" s="47">
        <v>455</v>
      </c>
      <c r="M66" s="47">
        <v>893</v>
      </c>
    </row>
    <row r="67" spans="2:13" ht="15.75" customHeight="1" x14ac:dyDescent="0.3"/>
    <row r="68" spans="2:13" ht="15.75" customHeight="1" x14ac:dyDescent="0.3"/>
    <row r="69" spans="2:13" ht="15.75" customHeight="1" thickBot="1" x14ac:dyDescent="0.35"/>
    <row r="70" spans="2:13" ht="15.75" customHeight="1" thickBot="1" x14ac:dyDescent="0.35">
      <c r="B70" s="42"/>
      <c r="C70" s="41" t="s">
        <v>17</v>
      </c>
      <c r="D70" s="35" t="s">
        <v>18</v>
      </c>
      <c r="E70" s="35" t="s">
        <v>19</v>
      </c>
      <c r="F70" s="35" t="s">
        <v>20</v>
      </c>
    </row>
    <row r="71" spans="2:13" ht="15.75" customHeight="1" x14ac:dyDescent="0.3">
      <c r="B71" s="32" t="s">
        <v>42</v>
      </c>
      <c r="C71" s="32">
        <f>C64+D64</f>
        <v>445</v>
      </c>
      <c r="D71" s="33">
        <f>E64+F64</f>
        <v>1</v>
      </c>
      <c r="E71" s="33">
        <f>H64+I64</f>
        <v>11</v>
      </c>
      <c r="F71" s="33">
        <f>I64+J64</f>
        <v>22</v>
      </c>
      <c r="G71" s="33"/>
    </row>
    <row r="72" spans="2:13" ht="15.75" customHeight="1" x14ac:dyDescent="0.3">
      <c r="B72" s="32" t="s">
        <v>43</v>
      </c>
      <c r="C72" s="32">
        <f>C65+D65</f>
        <v>372</v>
      </c>
      <c r="D72" s="33">
        <f>E65+F65</f>
        <v>6</v>
      </c>
      <c r="E72" s="33">
        <f>H65+I65</f>
        <v>20</v>
      </c>
      <c r="F72" s="33">
        <f>I65+J65</f>
        <v>32</v>
      </c>
      <c r="G72" s="32"/>
    </row>
    <row r="73" spans="2:13" ht="15.75" customHeight="1" x14ac:dyDescent="0.3">
      <c r="B73" s="32" t="s">
        <v>44</v>
      </c>
      <c r="C73" s="32">
        <f>SUM(C71:C72)</f>
        <v>817</v>
      </c>
      <c r="D73" s="32">
        <f>SUM(D71:D72)</f>
        <v>7</v>
      </c>
      <c r="E73" s="32">
        <f t="shared" ref="E73" si="4">SUM(E71:E72)</f>
        <v>31</v>
      </c>
      <c r="F73" s="32">
        <f t="shared" ref="F73" si="5">SUM(F71:F72)</f>
        <v>54</v>
      </c>
      <c r="G73" s="32">
        <f>SUM(C73:F73)</f>
        <v>909</v>
      </c>
    </row>
    <row r="74" spans="2:13" ht="15.75" customHeight="1" x14ac:dyDescent="0.3"/>
    <row r="75" spans="2:13" ht="15.75" customHeight="1" x14ac:dyDescent="0.3"/>
    <row r="76" spans="2:13" ht="15.75" customHeight="1" x14ac:dyDescent="0.3">
      <c r="B76" s="32"/>
      <c r="C76" s="44" t="s">
        <v>17</v>
      </c>
      <c r="D76" s="44"/>
      <c r="E76" s="44" t="s">
        <v>18</v>
      </c>
      <c r="F76" s="44"/>
      <c r="G76" s="44" t="s">
        <v>19</v>
      </c>
      <c r="H76" s="44"/>
      <c r="I76" s="32"/>
      <c r="J76" s="44"/>
      <c r="K76" s="44" t="s">
        <v>21</v>
      </c>
      <c r="L76" s="44"/>
      <c r="M76" s="32"/>
    </row>
    <row r="77" spans="2:13" ht="15.75" customHeight="1" x14ac:dyDescent="0.3">
      <c r="B77" s="45"/>
      <c r="C77" s="44" t="s">
        <v>22</v>
      </c>
      <c r="D77" s="44" t="s">
        <v>23</v>
      </c>
      <c r="E77" s="44" t="s">
        <v>22</v>
      </c>
      <c r="F77" s="44" t="s">
        <v>23</v>
      </c>
      <c r="G77" s="44" t="s">
        <v>22</v>
      </c>
      <c r="H77" s="44" t="s">
        <v>23</v>
      </c>
      <c r="I77" s="44" t="s">
        <v>22</v>
      </c>
      <c r="J77" s="44" t="s">
        <v>23</v>
      </c>
      <c r="K77" s="44" t="s">
        <v>22</v>
      </c>
      <c r="L77" s="44" t="s">
        <v>23</v>
      </c>
      <c r="M77" s="32"/>
    </row>
    <row r="78" spans="2:13" ht="15.75" customHeight="1" x14ac:dyDescent="0.3">
      <c r="B78" s="46" t="s">
        <v>46</v>
      </c>
      <c r="C78" s="47">
        <v>192</v>
      </c>
      <c r="D78" s="47">
        <v>180</v>
      </c>
      <c r="E78" s="47">
        <v>4</v>
      </c>
      <c r="F78" s="47">
        <v>2</v>
      </c>
      <c r="G78" s="47">
        <v>3</v>
      </c>
      <c r="H78" s="47">
        <v>9</v>
      </c>
      <c r="I78" s="47">
        <v>11</v>
      </c>
      <c r="J78" s="47">
        <v>21</v>
      </c>
      <c r="K78" s="47">
        <v>210</v>
      </c>
      <c r="L78" s="47">
        <v>212</v>
      </c>
      <c r="M78" s="47">
        <v>422</v>
      </c>
    </row>
    <row r="79" spans="2:13" ht="15.75" customHeight="1" x14ac:dyDescent="0.3"/>
    <row r="80" spans="2:13" ht="15.75" customHeight="1" x14ac:dyDescent="0.3"/>
    <row r="81" spans="2:13" ht="15.75" customHeight="1" x14ac:dyDescent="0.3">
      <c r="C81" t="s">
        <v>17</v>
      </c>
      <c r="D81" t="s">
        <v>18</v>
      </c>
      <c r="E81" t="s">
        <v>19</v>
      </c>
      <c r="F81" t="s">
        <v>20</v>
      </c>
    </row>
    <row r="82" spans="2:13" ht="15.75" customHeight="1" x14ac:dyDescent="0.3">
      <c r="B82" t="s">
        <v>43</v>
      </c>
      <c r="C82">
        <v>372</v>
      </c>
      <c r="D82">
        <v>6</v>
      </c>
      <c r="E82">
        <v>20</v>
      </c>
      <c r="F82">
        <v>32</v>
      </c>
    </row>
    <row r="83" spans="2:13" ht="15.75" customHeight="1" x14ac:dyDescent="0.3"/>
    <row r="84" spans="2:13" ht="15.75" customHeight="1" x14ac:dyDescent="0.3"/>
    <row r="85" spans="2:13" ht="15.75" customHeight="1" x14ac:dyDescent="0.3">
      <c r="B85" s="32"/>
      <c r="C85" s="44" t="s">
        <v>17</v>
      </c>
      <c r="D85" s="44"/>
      <c r="E85" s="44" t="s">
        <v>18</v>
      </c>
      <c r="F85" s="44"/>
      <c r="G85" s="44" t="s">
        <v>19</v>
      </c>
      <c r="H85" s="44"/>
      <c r="I85" s="32"/>
      <c r="J85" s="44"/>
      <c r="K85" s="44" t="s">
        <v>21</v>
      </c>
      <c r="L85" s="44"/>
      <c r="M85" s="32"/>
    </row>
    <row r="86" spans="2:13" ht="15.75" customHeight="1" x14ac:dyDescent="0.3">
      <c r="B86" s="45"/>
      <c r="C86" s="44" t="s">
        <v>22</v>
      </c>
      <c r="D86" s="44" t="s">
        <v>23</v>
      </c>
      <c r="E86" s="44" t="s">
        <v>22</v>
      </c>
      <c r="F86" s="44" t="s">
        <v>23</v>
      </c>
      <c r="G86" s="44" t="s">
        <v>22</v>
      </c>
      <c r="H86" s="44" t="s">
        <v>23</v>
      </c>
      <c r="I86" s="44" t="s">
        <v>22</v>
      </c>
      <c r="J86" s="44" t="s">
        <v>23</v>
      </c>
      <c r="K86" s="44" t="s">
        <v>22</v>
      </c>
      <c r="L86" s="44" t="s">
        <v>23</v>
      </c>
      <c r="M86" s="32"/>
    </row>
    <row r="87" spans="2:13" ht="15.75" customHeight="1" x14ac:dyDescent="0.3">
      <c r="B87" s="48" t="s">
        <v>48</v>
      </c>
      <c r="C87" s="29">
        <v>80</v>
      </c>
      <c r="D87" s="29">
        <v>84</v>
      </c>
      <c r="E87" s="29">
        <v>0</v>
      </c>
      <c r="F87" s="29">
        <v>1</v>
      </c>
      <c r="G87" s="29">
        <v>2</v>
      </c>
      <c r="H87" s="29">
        <v>4</v>
      </c>
      <c r="I87" s="29">
        <v>2</v>
      </c>
      <c r="J87" s="29">
        <v>2</v>
      </c>
      <c r="K87" s="29">
        <v>84</v>
      </c>
      <c r="L87" s="29">
        <v>91</v>
      </c>
    </row>
    <row r="88" spans="2:13" ht="15.75" customHeight="1" x14ac:dyDescent="0.3">
      <c r="B88" s="48" t="s">
        <v>47</v>
      </c>
      <c r="C88" s="29">
        <v>82</v>
      </c>
      <c r="D88" s="29">
        <v>53</v>
      </c>
      <c r="E88" s="29">
        <v>1</v>
      </c>
      <c r="F88" s="29">
        <v>1</v>
      </c>
      <c r="G88" s="29">
        <v>3</v>
      </c>
      <c r="H88" s="29">
        <v>1</v>
      </c>
      <c r="I88" s="29">
        <v>3</v>
      </c>
      <c r="J88" s="29">
        <v>1</v>
      </c>
      <c r="K88" s="29">
        <v>89</v>
      </c>
      <c r="L88" s="29">
        <v>56</v>
      </c>
    </row>
    <row r="89" spans="2:13" ht="15.75" customHeight="1" x14ac:dyDescent="0.3">
      <c r="B89" s="32" t="s">
        <v>44</v>
      </c>
      <c r="C89" s="29">
        <v>162</v>
      </c>
      <c r="D89" s="29">
        <v>137</v>
      </c>
      <c r="E89" s="29">
        <v>1</v>
      </c>
      <c r="F89" s="29">
        <v>2</v>
      </c>
      <c r="G89" s="29">
        <v>5</v>
      </c>
      <c r="H89" s="29">
        <v>5</v>
      </c>
      <c r="I89" s="29">
        <v>5</v>
      </c>
      <c r="J89" s="29">
        <v>3</v>
      </c>
      <c r="K89" s="29">
        <v>173</v>
      </c>
      <c r="L89" s="29">
        <v>147</v>
      </c>
      <c r="M89" s="49">
        <v>320</v>
      </c>
    </row>
    <row r="90" spans="2:13" ht="15.75" customHeight="1" x14ac:dyDescent="0.3"/>
    <row r="91" spans="2:13" ht="15.75" customHeight="1" x14ac:dyDescent="0.3"/>
    <row r="92" spans="2:13" ht="15.75" customHeight="1" thickBot="1" x14ac:dyDescent="0.35"/>
    <row r="93" spans="2:13" ht="15.75" customHeight="1" thickBot="1" x14ac:dyDescent="0.35">
      <c r="B93" s="42"/>
      <c r="C93" s="41" t="s">
        <v>17</v>
      </c>
      <c r="D93" s="35" t="s">
        <v>18</v>
      </c>
      <c r="E93" s="35" t="s">
        <v>19</v>
      </c>
      <c r="F93" s="35" t="s">
        <v>20</v>
      </c>
    </row>
    <row r="94" spans="2:13" ht="15.75" customHeight="1" x14ac:dyDescent="0.3">
      <c r="B94" s="32" t="s">
        <v>42</v>
      </c>
      <c r="C94" s="32">
        <f>C87+D87</f>
        <v>164</v>
      </c>
      <c r="D94" s="33">
        <f>E87+F87</f>
        <v>1</v>
      </c>
      <c r="E94" s="33">
        <f>G87+H87</f>
        <v>6</v>
      </c>
      <c r="F94" s="33">
        <f>I87+J87</f>
        <v>4</v>
      </c>
      <c r="G94" s="33"/>
    </row>
    <row r="95" spans="2:13" ht="15.75" customHeight="1" x14ac:dyDescent="0.3">
      <c r="B95" s="32" t="s">
        <v>43</v>
      </c>
      <c r="C95" s="32">
        <f>C88+D88</f>
        <v>135</v>
      </c>
      <c r="D95" s="33">
        <f>E88+F88</f>
        <v>2</v>
      </c>
      <c r="E95" s="33">
        <f>G88+H88</f>
        <v>4</v>
      </c>
      <c r="F95" s="33">
        <f>I88+J88</f>
        <v>4</v>
      </c>
      <c r="G95" s="32"/>
    </row>
    <row r="96" spans="2:13" ht="15.75" customHeight="1" x14ac:dyDescent="0.3">
      <c r="B96" s="32" t="s">
        <v>44</v>
      </c>
      <c r="C96" s="32">
        <f>SUM(C94:C95)</f>
        <v>299</v>
      </c>
      <c r="D96" s="32">
        <f t="shared" ref="D96:F96" si="6">SUM(D94:D95)</f>
        <v>3</v>
      </c>
      <c r="E96" s="32">
        <f t="shared" si="6"/>
        <v>10</v>
      </c>
      <c r="F96" s="32">
        <f t="shared" si="6"/>
        <v>8</v>
      </c>
      <c r="G96" s="32">
        <f>SUM(C96:F96)</f>
        <v>320</v>
      </c>
    </row>
    <row r="97" spans="2:12" ht="15.75" customHeight="1" x14ac:dyDescent="0.3"/>
    <row r="98" spans="2:12" ht="15.75" customHeight="1" x14ac:dyDescent="0.3"/>
    <row r="99" spans="2:12" ht="15.75" customHeight="1" x14ac:dyDescent="0.3">
      <c r="C99" t="s">
        <v>17</v>
      </c>
      <c r="D99" t="s">
        <v>18</v>
      </c>
      <c r="E99" t="s">
        <v>19</v>
      </c>
      <c r="F99" t="s">
        <v>20</v>
      </c>
    </row>
    <row r="100" spans="2:12" ht="15.75" customHeight="1" x14ac:dyDescent="0.3">
      <c r="B100" s="48" t="s">
        <v>47</v>
      </c>
      <c r="C100">
        <v>135</v>
      </c>
      <c r="D100">
        <v>2</v>
      </c>
      <c r="E100">
        <v>4</v>
      </c>
      <c r="F100">
        <v>4</v>
      </c>
    </row>
    <row r="101" spans="2:12" ht="15.75" customHeight="1" x14ac:dyDescent="0.3">
      <c r="B101" t="s">
        <v>44</v>
      </c>
      <c r="C101">
        <v>299</v>
      </c>
      <c r="D101">
        <v>3</v>
      </c>
      <c r="E101">
        <v>10</v>
      </c>
      <c r="F101">
        <v>8</v>
      </c>
      <c r="G101">
        <v>320</v>
      </c>
    </row>
    <row r="102" spans="2:12" ht="15.75" customHeight="1" x14ac:dyDescent="0.3"/>
    <row r="103" spans="2:12" ht="15.75" customHeight="1" x14ac:dyDescent="0.3"/>
    <row r="104" spans="2:12" ht="15.75" customHeight="1" x14ac:dyDescent="0.3"/>
    <row r="105" spans="2:12" ht="15.75" customHeight="1" x14ac:dyDescent="0.3"/>
    <row r="106" spans="2:12" ht="15.75" customHeight="1" x14ac:dyDescent="0.3"/>
    <row r="107" spans="2:12" ht="15.75" customHeight="1" x14ac:dyDescent="0.3"/>
    <row r="108" spans="2:12" ht="15.75" customHeight="1" x14ac:dyDescent="0.3"/>
    <row r="109" spans="2:12" ht="15.75" customHeight="1" x14ac:dyDescent="0.3"/>
    <row r="110" spans="2:12" ht="15.75" customHeight="1" x14ac:dyDescent="0.3"/>
    <row r="111" spans="2:12" ht="15.75" customHeight="1" x14ac:dyDescent="0.3"/>
    <row r="112" spans="2:12" ht="15.75" customHeight="1" x14ac:dyDescent="0.3">
      <c r="C112" s="44" t="s">
        <v>17</v>
      </c>
      <c r="D112" s="44"/>
      <c r="E112" s="44" t="s">
        <v>18</v>
      </c>
      <c r="F112" s="44"/>
      <c r="G112" s="44" t="s">
        <v>19</v>
      </c>
      <c r="H112" s="44"/>
      <c r="I112" s="32"/>
      <c r="J112" s="44"/>
      <c r="K112" s="44" t="s">
        <v>21</v>
      </c>
      <c r="L112" s="44"/>
    </row>
    <row r="113" spans="2:13" ht="15.75" customHeight="1" x14ac:dyDescent="0.3">
      <c r="C113" s="44" t="s">
        <v>22</v>
      </c>
      <c r="D113" s="44" t="s">
        <v>23</v>
      </c>
      <c r="E113" s="44" t="s">
        <v>22</v>
      </c>
      <c r="F113" s="44" t="s">
        <v>23</v>
      </c>
      <c r="G113" s="44" t="s">
        <v>22</v>
      </c>
      <c r="H113" s="44" t="s">
        <v>23</v>
      </c>
      <c r="I113" s="44" t="s">
        <v>22</v>
      </c>
      <c r="J113" s="44" t="s">
        <v>23</v>
      </c>
      <c r="K113" s="44" t="s">
        <v>22</v>
      </c>
      <c r="L113" s="44" t="s">
        <v>23</v>
      </c>
    </row>
    <row r="114" spans="2:13" ht="15.75" customHeight="1" x14ac:dyDescent="0.3">
      <c r="C114" s="32">
        <v>1044</v>
      </c>
      <c r="D114" s="32">
        <v>1072</v>
      </c>
      <c r="E114" s="32">
        <v>63</v>
      </c>
      <c r="F114" s="32">
        <v>51</v>
      </c>
      <c r="G114" s="32">
        <v>43</v>
      </c>
      <c r="H114" s="32">
        <v>37</v>
      </c>
      <c r="I114" s="32">
        <v>37</v>
      </c>
      <c r="J114" s="32">
        <v>49</v>
      </c>
      <c r="K114" s="32">
        <v>1187</v>
      </c>
      <c r="L114" s="32">
        <v>1209</v>
      </c>
      <c r="M114">
        <v>2396</v>
      </c>
    </row>
    <row r="115" spans="2:13" ht="15.75" customHeight="1" x14ac:dyDescent="0.3"/>
    <row r="116" spans="2:13" ht="15.75" customHeight="1" x14ac:dyDescent="0.3"/>
    <row r="117" spans="2:13" ht="15.75" customHeight="1" x14ac:dyDescent="0.3">
      <c r="B117" s="32"/>
      <c r="C117" s="32" t="s">
        <v>17</v>
      </c>
      <c r="D117" s="32" t="s">
        <v>18</v>
      </c>
      <c r="E117" s="32" t="s">
        <v>19</v>
      </c>
      <c r="F117" s="32" t="s">
        <v>20</v>
      </c>
      <c r="G117" s="32"/>
    </row>
    <row r="118" spans="2:13" ht="15.75" customHeight="1" x14ac:dyDescent="0.3">
      <c r="B118" s="48" t="s">
        <v>49</v>
      </c>
      <c r="C118" s="32">
        <f>C114+D114</f>
        <v>2116</v>
      </c>
      <c r="D118" s="32">
        <f>E114+F114</f>
        <v>114</v>
      </c>
      <c r="E118" s="32">
        <f>G114+H114</f>
        <v>80</v>
      </c>
      <c r="F118" s="32">
        <f>I114+J114</f>
        <v>86</v>
      </c>
      <c r="G118" s="32">
        <f>SUM(C118:F118)</f>
        <v>2396</v>
      </c>
    </row>
    <row r="119" spans="2:13" ht="15.75" customHeight="1" x14ac:dyDescent="0.3"/>
    <row r="120" spans="2:13" ht="15.75" customHeight="1" x14ac:dyDescent="0.3"/>
    <row r="121" spans="2:13" ht="15.75" customHeight="1" x14ac:dyDescent="0.3"/>
    <row r="122" spans="2:13" ht="15.75" customHeight="1" x14ac:dyDescent="0.3"/>
    <row r="123" spans="2:13" ht="15.75" customHeight="1" x14ac:dyDescent="0.3"/>
    <row r="124" spans="2:13" ht="15.75" customHeight="1" x14ac:dyDescent="0.3">
      <c r="H124" s="49" t="s">
        <v>17</v>
      </c>
      <c r="I124" t="s">
        <v>18</v>
      </c>
      <c r="J124" t="s">
        <v>19</v>
      </c>
      <c r="K124" s="49" t="s">
        <v>50</v>
      </c>
    </row>
    <row r="125" spans="2:13" ht="15.75" customHeight="1" x14ac:dyDescent="0.3">
      <c r="G125" t="s">
        <v>49</v>
      </c>
      <c r="H125">
        <v>2116</v>
      </c>
      <c r="I125">
        <v>114</v>
      </c>
      <c r="J125">
        <v>80</v>
      </c>
      <c r="K125">
        <v>86</v>
      </c>
      <c r="L125">
        <v>2396</v>
      </c>
    </row>
    <row r="126" spans="2:13" ht="15.75" customHeight="1" x14ac:dyDescent="0.3"/>
    <row r="127" spans="2:13" ht="15.75" customHeight="1" x14ac:dyDescent="0.3"/>
    <row r="128" spans="2:13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1">
    <mergeCell ref="K3:L3"/>
  </mergeCells>
  <pageMargins left="0.7" right="0.7" top="0.75" bottom="0.75" header="0" footer="0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MA INMACULADA</vt:lpstr>
      <vt:lpstr>cristo rey bien</vt:lpstr>
      <vt:lpstr>policarpa bien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2023-11-28T17:06:37Z</dcterms:created>
  <dcterms:modified xsi:type="dcterms:W3CDTF">2026-04-17T02:47:55Z</dcterms:modified>
</cp:coreProperties>
</file>