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Downloads\"/>
    </mc:Choice>
  </mc:AlternateContent>
  <xr:revisionPtr revIDLastSave="0" documentId="13_ncr:1_{0153BE04-34C8-42F8-85CF-7D16CF8DE14E}"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A14" i="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B17" i="4" s="1"/>
  <c r="D17" i="4" l="1"/>
  <c r="E17" i="4"/>
  <c r="C17" i="4"/>
  <c r="A25" i="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E19" i="4" s="1"/>
  <c r="B19" i="4" l="1"/>
  <c r="C19" i="4"/>
  <c r="D19" i="4"/>
  <c r="A49" i="1"/>
  <c r="A50" i="1" l="1"/>
  <c r="A51" i="1" l="1"/>
  <c r="A52" i="1" l="1"/>
  <c r="A53" i="1" l="1"/>
  <c r="C20" i="4" s="1"/>
  <c r="B20" i="4" l="1"/>
  <c r="E20" i="4"/>
  <c r="A54" i="1"/>
  <c r="A55" i="1" l="1"/>
  <c r="D21" i="4" s="1"/>
  <c r="E21" i="4" l="1"/>
  <c r="B21" i="4"/>
  <c r="A56" i="1"/>
  <c r="A57" i="1" l="1"/>
  <c r="A58" i="1" l="1"/>
  <c r="C22" i="4" l="1"/>
  <c r="D22" i="4"/>
  <c r="A59" i="1"/>
  <c r="A60" i="1" l="1"/>
  <c r="A61" i="1" l="1"/>
  <c r="A62" i="1" l="1"/>
  <c r="A63" i="1" l="1"/>
  <c r="A64" i="1" l="1"/>
  <c r="A65" i="1" l="1"/>
  <c r="A66" i="1" l="1"/>
  <c r="A67" i="1" l="1"/>
  <c r="A68" i="1" l="1"/>
  <c r="A69" i="1" l="1"/>
  <c r="B18" i="4" l="1"/>
  <c r="D18" i="4"/>
  <c r="E18" i="4"/>
  <c r="C18" i="4"/>
  <c r="D20" i="4"/>
  <c r="D25" i="4"/>
  <c r="C21" i="4"/>
  <c r="B22" i="4"/>
  <c r="D23" i="4"/>
  <c r="C23" i="4"/>
  <c r="B23" i="4"/>
  <c r="C44" i="4"/>
  <c r="D24" i="4"/>
  <c r="C24" i="4"/>
  <c r="B24" i="4"/>
  <c r="C25" i="4"/>
  <c r="B25" i="4"/>
  <c r="D26" i="4"/>
  <c r="C26" i="4"/>
  <c r="B26" i="4"/>
  <c r="B27" i="4"/>
  <c r="D27" i="4"/>
  <c r="C27" i="4"/>
  <c r="D28" i="4"/>
  <c r="C28" i="4"/>
  <c r="D30" i="4"/>
  <c r="D29" i="4"/>
  <c r="C29" i="4"/>
  <c r="C30" i="4"/>
  <c r="C31" i="4"/>
  <c r="D31" i="4"/>
  <c r="D32" i="4"/>
  <c r="C32" i="4"/>
  <c r="D33" i="4"/>
  <c r="C33" i="4"/>
  <c r="D34" i="4"/>
  <c r="C34" i="4"/>
  <c r="D35" i="4"/>
  <c r="C35" i="4"/>
  <c r="D36" i="4"/>
  <c r="C36" i="4"/>
  <c r="C37" i="4"/>
  <c r="D37" i="4"/>
  <c r="C38" i="4"/>
  <c r="D38" i="4"/>
  <c r="D39" i="4"/>
  <c r="C39" i="4"/>
  <c r="D40" i="4"/>
  <c r="C40" i="4"/>
  <c r="D41" i="4"/>
  <c r="C41" i="4"/>
  <c r="C42" i="4"/>
  <c r="D42" i="4"/>
  <c r="C43" i="4"/>
  <c r="D43" i="4"/>
  <c r="C69" i="4"/>
  <c r="D44" i="4"/>
  <c r="D45" i="4"/>
  <c r="C45" i="4"/>
  <c r="D46" i="4"/>
  <c r="C46" i="4"/>
  <c r="D47" i="4"/>
  <c r="C47" i="4"/>
  <c r="C48" i="4"/>
  <c r="D48" i="4"/>
  <c r="D49" i="4"/>
  <c r="C49" i="4"/>
  <c r="D51" i="4"/>
  <c r="C50" i="4"/>
  <c r="D50" i="4"/>
  <c r="C51" i="4"/>
  <c r="C53" i="4"/>
  <c r="D53" i="4"/>
  <c r="D52" i="4"/>
  <c r="C52" i="4"/>
  <c r="D54" i="4"/>
  <c r="C54" i="4"/>
  <c r="C55" i="4"/>
  <c r="D55" i="4"/>
  <c r="D56" i="4"/>
  <c r="C56" i="4"/>
  <c r="D57" i="4"/>
  <c r="C57" i="4"/>
  <c r="C58" i="4"/>
  <c r="D58" i="4"/>
  <c r="C59" i="4"/>
  <c r="D59" i="4"/>
  <c r="C61" i="4"/>
  <c r="C60" i="4"/>
  <c r="D60" i="4"/>
  <c r="D61" i="4"/>
  <c r="D62" i="4"/>
  <c r="C63" i="4"/>
  <c r="C62" i="4"/>
  <c r="D63" i="4"/>
  <c r="D64" i="4"/>
  <c r="D65" i="4"/>
  <c r="C64" i="4"/>
  <c r="C65" i="4"/>
  <c r="C66" i="4"/>
  <c r="D66" i="4"/>
  <c r="D67" i="4"/>
  <c r="C67" i="4"/>
  <c r="C68" i="4"/>
  <c r="D68" i="4"/>
  <c r="C70" i="4"/>
  <c r="C74" i="4"/>
  <c r="D69" i="4"/>
  <c r="D70" i="4"/>
  <c r="D71" i="4"/>
  <c r="C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<sst xmlns="http://schemas.openxmlformats.org/spreadsheetml/2006/main" count="463" uniqueCount="288">
  <si>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</si>
  <si>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</si>
  <si>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</si>
  <si>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</si>
  <si>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</si>
  <si>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</si>
  <si>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</si>
  <si>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</si>
  <si>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</si>
  <si>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</si>
  <si>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</si>
  <si>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</si>
  <si>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</si>
  <si>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</si>
  <si>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</si>
  <si>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</si>
  <si>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</si>
  <si>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</si>
  <si>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</si>
  <si>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</si>
  <si>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</si>
  <si>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</si>
  <si>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</si>
  <si>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</si>
  <si>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</si>
  <si>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</si>
  <si>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</si>
  <si>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</si>
  <si>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</si>
  <si>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</si>
  <si>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</si>
  <si>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</si>
  <si>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</si>
  <si>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</si>
  <si>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</si>
  <si>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</si>
  <si>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</si>
  <si>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</si>
  <si>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</si>
  <si>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</si>
  <si>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</si>
  <si>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</si>
  <si>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</si>
  <si>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</si>
  <si>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</si>
  <si>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</si>
  <si>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</si>
  <si>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</si>
  <si>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</si>
  <si>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</si>
  <si>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</si>
  <si>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</si>
  <si>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</si>
  <si>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</si>
  <si>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</si>
  <si>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</si>
  <si>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</si>
  <si>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</si>
  <si>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</si>
  <si>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</si>
  <si>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</si>
  <si>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</si>
  <si>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</si>
  <si>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</si>
  <si>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</si>
  <si>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</si>
  <si>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</si>
  <si>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</si>
  <si>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</si>
  <si>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</si>
  <si>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</si>
  <si>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</si>
  <si>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</si>
  <si>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</si>
  <si>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</si>
  <si>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</si>
  <si>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</si>
  <si>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</si>
  <si>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</si>
  <si>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</si>
  <si>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</si>
  <si>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</si>
  <si>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</si>
  <si>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</si>
  <si>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</si>
  <si>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</si>
  <si>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</si>
  <si>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</si>
  <si>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</si>
  <si>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</si>
  <si>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</si>
  <si>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</si>
  <si>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</si>
  <si>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</si>
  <si>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</si>
  <si>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</si>
  <si>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</si>
  <si>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</si>
  <si>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</si>
  <si>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</si>
  <si>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</si>
  <si>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</si>
  <si>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</si>
  <si>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</si>
  <si>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</si>
  <si>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</si>
  <si>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</si>
  <si>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</si>
  <si>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</si>
  <si>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</si>
  <si>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</si>
  <si>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</si>
  <si>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</si>
  <si>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</si>
  <si>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</si>
  <si>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</si>
  <si>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</si>
  <si>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</si>
  <si>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</si>
  <si>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</si>
  <si>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</si>
  <si>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</si>
  <si>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</si>
  <si>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</si>
  <si>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</si>
  <si>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</si>
  <si>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</si>
  <si>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</si>
  <si>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</si>
  <si>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</si>
  <si>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</si>
  <si>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</si>
  <si>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</si>
  <si>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</si>
  <si>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</si>
  <si>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</si>
  <si>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</si>
  <si>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</si>
  <si>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</si>
  <si>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</si>
  <si>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</si>
  <si>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</si>
  <si>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</si>
  <si>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</si>
  <si>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</si>
  <si>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</si>
  <si>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</si>
  <si>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</si>
  <si>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</si>
  <si>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</si>
  <si>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</si>
  <si>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</si>
  <si>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</si>
  <si>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</si>
  <si>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</si>
  <si>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</si>
  <si>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</si>
  <si>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</si>
  <si>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</si>
  <si>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</si>
  <si>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</si>
  <si>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</si>
  <si>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</si>
  <si>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</si>
  <si>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</si>
  <si>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</si>
  <si>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</si>
  <si>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</si>
  <si>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</si>
  <si>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</si>
  <si>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</si>
  <si>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</si>
  <si>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</si>
  <si>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</si>
  <si>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</si>
  <si>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</si>
  <si>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</si>
  <si>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</si>
  <si>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</si>
  <si>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</si>
  <si>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</si>
  <si>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</si>
  <si>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</si>
  <si>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</si>
  <si>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</si>
  <si>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</si>
  <si>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</si>
  <si>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</si>
  <si>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</si>
  <si>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</si>
  <si>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</si>
  <si>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</si>
  <si>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</si>
  <si>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</si>
  <si>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</si>
  <si>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</si>
  <si>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</si>
  <si>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</si>
  <si>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</si>
  <si>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</si>
  <si>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</si>
  <si>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</si>
  <si>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</si>
  <si>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</si>
  <si>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</si>
  <si>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</si>
  <si>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</si>
  <si>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</si>
  <si>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</si>
  <si>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</si>
  <si>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</si>
  <si>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</si>
  <si>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</si>
  <si>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</si>
  <si>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</si>
  <si>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</si>
  <si>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</si>
  <si>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</si>
  <si>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</si>
  <si>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Mayor capacitación sobre el proceso de rendición de cuentas</t>
  </si>
  <si>
    <t>falta de participación de la comunidad educativa</t>
  </si>
  <si>
    <t>Analizar los resultados y darlos a conocer</t>
  </si>
  <si>
    <t>Capacitar al equipo</t>
  </si>
  <si>
    <t>Seguimiento a las metas y actividades planteadas</t>
  </si>
  <si>
    <t>Divulgación de los proyectos desarrollados</t>
  </si>
  <si>
    <t>No hay servicio de conectividad en la totalidad de la comunidad educativa</t>
  </si>
  <si>
    <t>Tener en cuenta el PMI</t>
  </si>
  <si>
    <t>Tener en cuenta las metas e indicadores del PMI</t>
  </si>
  <si>
    <t>LA ESPERANZA</t>
  </si>
  <si>
    <t>Planes de acción</t>
  </si>
  <si>
    <t>Actas de reunión con la comunidad educativa, Correspondencia Recibida (física y electronica), y TRD.</t>
  </si>
  <si>
    <t>Convocar con mas tiempo de anticipación a la actividad programada de rendición de cuentas</t>
  </si>
  <si>
    <t>Incentivar la participación de la comunidad educativa y grupo de interes.</t>
  </si>
  <si>
    <t>Divulgar a tiempo las propuestas apoyado en un cronograma</t>
  </si>
  <si>
    <t>Implementar la politica PQRS.</t>
  </si>
  <si>
    <t>Aplicar el formato de reporte de resultados</t>
  </si>
  <si>
    <t>Entregar por escrito las inquietudes a los ciudadanos y comunidad educativa , participantes.</t>
  </si>
  <si>
    <t>Aplicar formato para el análisis de resultados.</t>
  </si>
  <si>
    <t>Realizar Informe por categorias</t>
  </si>
  <si>
    <t>Implementar un mecanismo para recopilar sugerencias en actividades.</t>
  </si>
  <si>
    <t>numero de actividades/numero total de actividades</t>
  </si>
  <si>
    <t>Elaboración e implementacion del formato en las actividades</t>
  </si>
  <si>
    <t>Directivo y Docentes</t>
  </si>
  <si>
    <t>Implementar los mecanismos virtuales para divulgar y promover los temas de rendición de cuentas</t>
  </si>
  <si>
    <t>Aplicación de los mecanismos virtuales para divulgacion de la información</t>
  </si>
  <si>
    <t>la Internet, Aplicación de plataformas virtuales y Redes sociales.</t>
  </si>
  <si>
    <t>Socialización las actividades ejecutadas</t>
  </si>
  <si>
    <t>Convocar y  divulgar con antelación eventos planeadas</t>
  </si>
  <si>
    <t xml:space="preserve">Publicar la Invitación de manera anticipada a los medios comunicativos </t>
  </si>
  <si>
    <t>Transmitir en vivo por medio de redes sociales</t>
  </si>
  <si>
    <t>Divulgar con un mes de anticipacion a la rendicion de cuentas</t>
  </si>
  <si>
    <t>Publicar y divulgar con anticipacion y diferentes medios la invitacion</t>
  </si>
  <si>
    <t>Aplicar formatos de evaluación en los eventos que permitan documentar debilidades y fortalezas.</t>
  </si>
  <si>
    <t>Elaboración e implementación del formato en las actividades</t>
  </si>
  <si>
    <t>Formato Impreso y Digital</t>
  </si>
  <si>
    <t>Número de mecanismos virtuales Utilizados/ Número de mecanimos total existentes</t>
  </si>
  <si>
    <t>Realizar seguimiento a los planes de acción para cumplir  PMI</t>
  </si>
  <si>
    <t>Número de actividades ejecutados/Número total de actividades</t>
  </si>
  <si>
    <t>Crear las actividades para fortalecer los segimienntos al PMI</t>
  </si>
  <si>
    <t>Publicación de Eventos/Publicación de eventos totales</t>
  </si>
  <si>
    <t>Emisora, carteleras y medios tic, iglesias religiosas</t>
  </si>
  <si>
    <t>Convocar y  divulgar con antelación eventos planeados</t>
  </si>
  <si>
    <t>Encuesta de satisfacción</t>
  </si>
  <si>
    <t>Asistentes / total de invitados</t>
  </si>
  <si>
    <t>Implementar  formatos internos  que permitan  analizar y evaluar  resultados de rendición de cuentas</t>
  </si>
  <si>
    <t>Cantidad de eventos analizados y evaluados/Cantidad total de eventos propuestos</t>
  </si>
  <si>
    <t xml:space="preserve">Dar a conocer los impactos que tiene la rendición de cuentas a la comunidad educativa con el fin de promover y promocionar el apoyo a las gestiones que conforman nuestra institución </t>
  </si>
  <si>
    <t>Publicar los impactos que ha tenido las gestiones ante las comunidad educativa</t>
  </si>
  <si>
    <t>Cantidad de eventos analizados y evaluados/cantidad de eventos totales y de Impacto</t>
  </si>
  <si>
    <t>Nuestro reto del proceso de rendición de cuentas  mediante el cual se toman decisiones sobre la gestión de lo público, es cumplir con el deber y responsabilidad de explicar, dar a conocer y responder a la ciudadanía sobre el manejo de lo público y sus resultados.</t>
  </si>
  <si>
    <t>Fortalecer el sentido de lo público siendo partícipe del proceso en lo relacionado a: la planeación, organización, ejecución y evaluación con sentido de responsabilidad personal, institucional y social.</t>
  </si>
  <si>
    <t>Al finalizar el mes de febrero del año 2022 la institucion Educativa Conde San German habá realizado el informe de la rendicion de cuentas correspondiente al año 2021</t>
  </si>
  <si>
    <t>Número de actividades planeadas / Actividades realizadas</t>
  </si>
  <si>
    <t xml:space="preserve"> Planear las actividades a desarrollar en el proceso de rendicion de cuentas por la Institución.</t>
  </si>
  <si>
    <t xml:space="preserve"> Organizar las actividades para que la comunidad  participe activamente en la rendicion de cuentas.</t>
  </si>
  <si>
    <t>I.E.R LEÓN XIII</t>
  </si>
  <si>
    <t>MILTON SANGUINO SANTANA</t>
  </si>
  <si>
    <t>Cargar la información en los tiempos requeridos</t>
  </si>
  <si>
    <t>En la zona es dificil por la falta de señal de telefonia móvil</t>
  </si>
  <si>
    <t>La información se brida, falta un poco mas de interes por parte dela comunidad.</t>
  </si>
  <si>
    <t>Información mas pertinente para mayor intervención.</t>
  </si>
  <si>
    <t>Aplicar una encuesta terminada la rendicion de cuentas donde los participantes manifesten sus aprovaciones, cosas por mejorar y fortalecer.</t>
  </si>
  <si>
    <t xml:space="preserve">analizar los resultados de la encuesta y tenerlos en cuenta </t>
  </si>
  <si>
    <t>Sistematizar para la entrega de informes</t>
  </si>
  <si>
    <t>Implementar un plan de mejora a los puntos negativos en la rendicion de cuentas</t>
  </si>
  <si>
    <t>Cantidad de observaciones</t>
  </si>
  <si>
    <t>Publicar las accones a mejorar para el próximo encuentro</t>
  </si>
  <si>
    <t>Cartelera, redes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</si>
</sst>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4860032"/>
        <c:axId val="5488230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76.721311475409834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4860032"/>
        <c:axId val="54882304"/>
      </c:scatterChart>
      <c:catAx>
        <c:axId val="54860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4882304"/>
        <c:crosses val="autoZero"/>
        <c:auto val="1"/>
        <c:lblAlgn val="ctr"/>
        <c:lblOffset val="100"/>
        <c:noMultiLvlLbl val="0"/>
      </c:catAx>
      <c:valAx>
        <c:axId val="548823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86003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79169408"/>
        <c:axId val="7917094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72.738095238095227</c:v>
                </c:pt>
                <c:pt idx="1">
                  <c:v>78.928571428571431</c:v>
                </c:pt>
                <c:pt idx="2">
                  <c:v>74.444444444444443</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79169408"/>
        <c:axId val="79170944"/>
      </c:scatterChart>
      <c:catAx>
        <c:axId val="7916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9170944"/>
        <c:crosses val="autoZero"/>
        <c:auto val="1"/>
        <c:lblAlgn val="ctr"/>
        <c:lblOffset val="100"/>
        <c:noMultiLvlLbl val="0"/>
      </c:catAx>
      <c:valAx>
        <c:axId val="79170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9169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79193600"/>
        <c:axId val="7919513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75</c:v>
                </c:pt>
                <c:pt idx="1">
                  <c:v>70</c:v>
                </c:pt>
                <c:pt idx="2">
                  <c:v>72.5</c:v>
                </c:pt>
                <c:pt idx="3">
                  <c:v>73.333333333333329</c:v>
                </c:pt>
                <c:pt idx="4">
                  <c:v>72.857142857142861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79193600"/>
        <c:axId val="79195136"/>
      </c:scatterChart>
      <c:catAx>
        <c:axId val="7919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9195136"/>
        <c:crosses val="autoZero"/>
        <c:auto val="1"/>
        <c:lblAlgn val="ctr"/>
        <c:lblOffset val="100"/>
        <c:noMultiLvlLbl val="0"/>
      </c:catAx>
      <c:valAx>
        <c:axId val="791951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9193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07546496"/>
        <c:axId val="10754803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77.142857142857139</c:v>
                </c:pt>
                <c:pt idx="1">
                  <c:v>76.666666666666671</c:v>
                </c:pt>
                <c:pt idx="2">
                  <c:v>86.666666666666671</c:v>
                </c:pt>
                <c:pt idx="3">
                  <c:v>86.666666666666671</c:v>
                </c:pt>
                <c:pt idx="4" formatCode="0.00">
                  <c:v>76.666666666666671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07571840"/>
        <c:axId val="107570304"/>
      </c:scatterChart>
      <c:catAx>
        <c:axId val="107546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7548032"/>
        <c:crosses val="autoZero"/>
        <c:auto val="1"/>
        <c:lblAlgn val="ctr"/>
        <c:lblOffset val="100"/>
        <c:noMultiLvlLbl val="0"/>
      </c:catAx>
      <c:valAx>
        <c:axId val="1075480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546496"/>
        <c:crosses val="autoZero"/>
        <c:crossBetween val="between"/>
      </c:valAx>
      <c:valAx>
        <c:axId val="10757030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571840"/>
        <c:crosses val="max"/>
        <c:crossBetween val="midCat"/>
      </c:valAx>
      <c:valAx>
        <c:axId val="107571840"/>
        <c:scaling>
          <c:orientation val="minMax"/>
        </c:scaling>
        <c:delete val="1"/>
        <c:axPos val="b"/>
        <c:numFmt formatCode="General" sourceLinked="1"/>
        <c:majorTickMark val="out"/>
        <c:minorTickMark val="none"/>
        <c:tickLblPos val="nextTo"/>
        <c:crossAx val="10757030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07680896"/>
        <c:axId val="10768243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07680896"/>
        <c:axId val="107682432"/>
      </c:scatterChart>
      <c:catAx>
        <c:axId val="10768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7682432"/>
        <c:crosses val="autoZero"/>
        <c:auto val="1"/>
        <c:lblAlgn val="ctr"/>
        <c:lblOffset val="100"/>
        <c:noMultiLvlLbl val="0"/>
      </c:catAx>
      <c:valAx>
        <c:axId val="107682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680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07725184"/>
        <c:axId val="1077267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07725184"/>
        <c:axId val="107726720"/>
      </c:scatterChart>
      <c:catAx>
        <c:axId val="107725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7726720"/>
        <c:crosses val="autoZero"/>
        <c:auto val="1"/>
        <c:lblAlgn val="ctr"/>
        <c:lblOffset val="100"/>
        <c:noMultiLvlLbl val="0"/>
      </c:catAx>
      <c:valAx>
        <c:axId val="1077267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725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58568" y="2178664"/>
          <a:ext cx="1032101"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2702" y="3351440"/>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06174" y="3262127"/>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29718" y="2122714"/>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96118" y="2094138"/>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624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138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639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840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96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645" y="971550"/>
          <a:ext cx="0" cy="23862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0159"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8922"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90994"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0280"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099720" y="41412"/>
          <a:ext cx="577199" cy="67296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52999" y="46927"/>
          <a:ext cx="962581" cy="66744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17126" y="0"/>
          <a:ext cx="1188217" cy="71437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7497" y="46166"/>
          <a:ext cx="755864" cy="68308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46137" y="49694"/>
          <a:ext cx="998744" cy="66468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6879" y="0"/>
          <a:ext cx="575331" cy="734786"/>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60602" y="61135"/>
          <a:ext cx="645233" cy="673651"/>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29500" y="57151"/>
          <a:ext cx="1000126" cy="677635"/>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7084" y="54059"/>
          <a:ext cx="752129" cy="689599"/>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58961" y="38100"/>
          <a:ext cx="992552" cy="696686"/>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0094"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4241" y="156385"/>
          <a:ext cx="975965"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88818" y="0"/>
          <a:ext cx="1338262"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73977"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81288"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zoomScale="70" zoomScaleNormal="70"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29" zoomScale="95" zoomScaleNormal="9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96" zoomScaleNormal="96" workbookViewId="0">
      <selection activeCell="E2" sqref="E2"/>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228</v>
      </c>
      <c r="F5" s="28"/>
      <c r="G5" s="35" t="s">
        <v>85</v>
      </c>
      <c r="H5" s="105">
        <v>45322</v>
      </c>
      <c r="I5" s="235" t="s">
        <v>88</v>
      </c>
      <c r="J5" s="235"/>
    </row>
    <row r="6" spans="1:10" s="8" customFormat="1" ht="30.75" customHeight="1" x14ac:dyDescent="0.25">
      <c r="A6" s="49"/>
      <c r="B6" s="222" t="s">
        <v>120</v>
      </c>
      <c r="C6" s="222"/>
      <c r="D6" s="222"/>
      <c r="E6" s="28">
        <v>254385000130</v>
      </c>
      <c r="F6" s="28"/>
      <c r="G6" s="71" t="s">
        <v>62</v>
      </c>
      <c r="H6" s="28" t="s">
        <v>275</v>
      </c>
      <c r="I6" s="240">
        <f>IF(SUM(I9:I69)=0,"",AVERAGE(I9:I69))</f>
        <v>76.721311475409834</v>
      </c>
      <c r="J6" s="240"/>
    </row>
    <row r="7" spans="1:10" s="8" customFormat="1" ht="17.25" customHeight="1" x14ac:dyDescent="0.25">
      <c r="A7" s="49"/>
      <c r="B7" s="222" t="s">
        <v>86</v>
      </c>
      <c r="C7" s="222"/>
      <c r="D7" s="222"/>
      <c r="E7" s="241" t="s">
        <v>276</v>
      </c>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5" t="s">
        <v>4</v>
      </c>
      <c r="C9" s="64" t="s">
        <v>4</v>
      </c>
      <c r="D9" s="244">
        <f>IF(SUM(G9:G27)=0,"",AVERAGE(G9:G27))</f>
        <v>72.738095238095227</v>
      </c>
      <c r="E9" s="32" t="s">
        <v>6</v>
      </c>
      <c r="F9" s="67" t="s">
        <v>6</v>
      </c>
      <c r="G9" s="29">
        <f>IF(SUM(I9:I9)=0,"",AVERAGE(I9:I9))</f>
        <v>75</v>
      </c>
      <c r="H9" s="37" t="s">
        <v>92</v>
      </c>
      <c r="I9" s="30">
        <v>75</v>
      </c>
      <c r="J9" s="31" t="s">
        <v>219</v>
      </c>
    </row>
    <row r="10" spans="1:10" s="8" customFormat="1" ht="51" customHeight="1" x14ac:dyDescent="0.25">
      <c r="A10" s="63">
        <f>IF(I10&lt;61,MAX($A$8:A9)+1,"")</f>
        <v>1</v>
      </c>
      <c r="B10" s="216"/>
      <c r="C10" s="64" t="s">
        <v>4</v>
      </c>
      <c r="D10" s="245"/>
      <c r="E10" s="218" t="s">
        <v>43</v>
      </c>
      <c r="F10" s="68" t="s">
        <v>43</v>
      </c>
      <c r="G10" s="234">
        <f>IF(SUM(I10:I12)=0,"",AVERAGE(I10:I12))</f>
        <v>70</v>
      </c>
      <c r="H10" s="37" t="s">
        <v>89</v>
      </c>
      <c r="I10" s="30">
        <v>50</v>
      </c>
      <c r="J10" s="31" t="s">
        <v>220</v>
      </c>
    </row>
    <row r="11" spans="1:10" s="8" customFormat="1" ht="93" customHeight="1" x14ac:dyDescent="0.25">
      <c r="A11" s="63" t="str">
        <f>IF(I11&lt;61,MAX($A$8:A10)+1,"")</f>
        <v/>
      </c>
      <c r="B11" s="216"/>
      <c r="C11" s="64" t="s">
        <v>4</v>
      </c>
      <c r="D11" s="245"/>
      <c r="E11" s="218"/>
      <c r="F11" s="68" t="s">
        <v>43</v>
      </c>
      <c r="G11" s="232"/>
      <c r="H11" s="37" t="s">
        <v>44</v>
      </c>
      <c r="I11" s="30">
        <v>70</v>
      </c>
      <c r="J11" s="31" t="s">
        <v>221</v>
      </c>
    </row>
    <row r="12" spans="1:10" s="8" customFormat="1" ht="32.25" customHeight="1" x14ac:dyDescent="0.25">
      <c r="A12" s="63" t="str">
        <f>IF(I12&lt;61,MAX($A$8:A11)+1,"")</f>
        <v/>
      </c>
      <c r="B12" s="216"/>
      <c r="C12" s="64" t="s">
        <v>4</v>
      </c>
      <c r="D12" s="245"/>
      <c r="E12" s="218"/>
      <c r="F12" s="68" t="s">
        <v>43</v>
      </c>
      <c r="G12" s="233"/>
      <c r="H12" s="37" t="s">
        <v>90</v>
      </c>
      <c r="I12" s="30">
        <v>90</v>
      </c>
      <c r="J12" s="31"/>
    </row>
    <row r="13" spans="1:10" s="8" customFormat="1" ht="45" customHeight="1" x14ac:dyDescent="0.25">
      <c r="A13" s="63" t="str">
        <f>IF(I13&lt;61,MAX($A$8:A12)+1,"")</f>
        <v/>
      </c>
      <c r="B13" s="216"/>
      <c r="C13" s="64" t="s">
        <v>4</v>
      </c>
      <c r="D13" s="245"/>
      <c r="E13" s="218" t="s">
        <v>45</v>
      </c>
      <c r="F13" s="68" t="s">
        <v>45</v>
      </c>
      <c r="G13" s="234">
        <f>IF(SUM(I13:I14)=0,"",AVERAGE(I13:I14))</f>
        <v>72.5</v>
      </c>
      <c r="H13" s="37" t="s">
        <v>10</v>
      </c>
      <c r="I13" s="30">
        <v>75</v>
      </c>
      <c r="J13" s="31"/>
    </row>
    <row r="14" spans="1:10" s="8" customFormat="1" ht="30.75" customHeight="1" x14ac:dyDescent="0.25">
      <c r="A14" s="63" t="str">
        <f>IF(I14&lt;61,MAX($A$8:A13)+1,"")</f>
        <v/>
      </c>
      <c r="B14" s="216"/>
      <c r="C14" s="64" t="s">
        <v>4</v>
      </c>
      <c r="D14" s="245"/>
      <c r="E14" s="218"/>
      <c r="F14" s="68" t="s">
        <v>45</v>
      </c>
      <c r="G14" s="233"/>
      <c r="H14" s="37" t="s">
        <v>93</v>
      </c>
      <c r="I14" s="30">
        <v>70</v>
      </c>
      <c r="J14" s="31" t="s">
        <v>222</v>
      </c>
    </row>
    <row r="15" spans="1:10" s="8" customFormat="1" ht="48" customHeight="1" x14ac:dyDescent="0.25">
      <c r="A15" s="63" t="str">
        <f>IF(I15&lt;61,MAX($A$8:A14)+1,"")</f>
        <v/>
      </c>
      <c r="B15" s="216"/>
      <c r="C15" s="64" t="s">
        <v>4</v>
      </c>
      <c r="D15" s="245"/>
      <c r="E15" s="218" t="s">
        <v>46</v>
      </c>
      <c r="F15" s="68" t="s">
        <v>46</v>
      </c>
      <c r="G15" s="231">
        <f>IF(SUM(I15:I20)=0,"",AVERAGE(I15:I20))</f>
        <v>73.333333333333329</v>
      </c>
      <c r="H15" s="37" t="s">
        <v>47</v>
      </c>
      <c r="I15" s="30">
        <v>70</v>
      </c>
      <c r="J15" s="31" t="s">
        <v>223</v>
      </c>
    </row>
    <row r="16" spans="1:10" s="8" customFormat="1" ht="44.25" customHeight="1" x14ac:dyDescent="0.25">
      <c r="A16" s="63" t="str">
        <f>IF(I16&lt;61,MAX($A$8:A15)+1,"")</f>
        <v/>
      </c>
      <c r="B16" s="216"/>
      <c r="C16" s="64" t="s">
        <v>4</v>
      </c>
      <c r="D16" s="245"/>
      <c r="E16" s="218"/>
      <c r="F16" s="68" t="s">
        <v>46</v>
      </c>
      <c r="G16" s="232"/>
      <c r="H16" s="37" t="s">
        <v>7</v>
      </c>
      <c r="I16" s="30">
        <v>80</v>
      </c>
      <c r="J16" s="31"/>
    </row>
    <row r="17" spans="1:10" s="8" customFormat="1" ht="45" customHeight="1" x14ac:dyDescent="0.25">
      <c r="A17" s="63" t="str">
        <f>IF(I17&lt;61,MAX($A$8:A16)+1,"")</f>
        <v/>
      </c>
      <c r="B17" s="216"/>
      <c r="C17" s="64" t="s">
        <v>4</v>
      </c>
      <c r="D17" s="245"/>
      <c r="E17" s="218"/>
      <c r="F17" s="68" t="s">
        <v>46</v>
      </c>
      <c r="G17" s="232"/>
      <c r="H17" s="38" t="s">
        <v>94</v>
      </c>
      <c r="I17" s="30">
        <v>70</v>
      </c>
      <c r="J17" s="31"/>
    </row>
    <row r="18" spans="1:10" s="8" customFormat="1" ht="60" customHeight="1" x14ac:dyDescent="0.25">
      <c r="A18" s="63" t="str">
        <f>IF(I18&lt;61,MAX($A$8:A17)+1,"")</f>
        <v/>
      </c>
      <c r="B18" s="216"/>
      <c r="C18" s="64" t="s">
        <v>4</v>
      </c>
      <c r="D18" s="245"/>
      <c r="E18" s="218"/>
      <c r="F18" s="68" t="s">
        <v>46</v>
      </c>
      <c r="G18" s="232"/>
      <c r="H18" s="37" t="s">
        <v>91</v>
      </c>
      <c r="I18" s="30">
        <v>70</v>
      </c>
      <c r="J18" s="31" t="s">
        <v>224</v>
      </c>
    </row>
    <row r="19" spans="1:10" s="8" customFormat="1" ht="48" customHeight="1" x14ac:dyDescent="0.25">
      <c r="A19" s="63" t="str">
        <f>IF(I19&lt;61,MAX($A$8:A18)+1,"")</f>
        <v/>
      </c>
      <c r="B19" s="216"/>
      <c r="C19" s="64" t="s">
        <v>4</v>
      </c>
      <c r="D19" s="245"/>
      <c r="E19" s="218"/>
      <c r="F19" s="68" t="s">
        <v>46</v>
      </c>
      <c r="G19" s="232"/>
      <c r="H19" s="37" t="s">
        <v>95</v>
      </c>
      <c r="I19" s="30">
        <v>70</v>
      </c>
      <c r="J19" s="31"/>
    </row>
    <row r="20" spans="1:10" s="8" customFormat="1" ht="30" customHeight="1" x14ac:dyDescent="0.25">
      <c r="A20" s="63" t="str">
        <f>IF(I20&lt;61,MAX($A$8:A19)+1,"")</f>
        <v/>
      </c>
      <c r="B20" s="216"/>
      <c r="C20" s="64" t="s">
        <v>4</v>
      </c>
      <c r="D20" s="245"/>
      <c r="E20" s="218"/>
      <c r="F20" s="68" t="s">
        <v>46</v>
      </c>
      <c r="G20" s="233"/>
      <c r="H20" s="37" t="s">
        <v>11</v>
      </c>
      <c r="I20" s="30">
        <v>80</v>
      </c>
      <c r="J20" s="31"/>
    </row>
    <row r="21" spans="1:10" s="8" customFormat="1" ht="31.5" customHeight="1" x14ac:dyDescent="0.25">
      <c r="A21" s="63" t="str">
        <f>IF(I21&lt;61,MAX($A$8:A20)+1,"")</f>
        <v/>
      </c>
      <c r="B21" s="216"/>
      <c r="C21" s="64" t="s">
        <v>4</v>
      </c>
      <c r="D21" s="245"/>
      <c r="E21" s="218" t="s">
        <v>48</v>
      </c>
      <c r="F21" s="68" t="s">
        <v>48</v>
      </c>
      <c r="G21" s="231">
        <f>IF(SUM(I21:I27)=0,"",AVERAGE(I21:I27))</f>
        <v>72.857142857142861</v>
      </c>
      <c r="H21" s="37" t="s">
        <v>12</v>
      </c>
      <c r="I21" s="30">
        <v>80</v>
      </c>
      <c r="J21" s="31"/>
    </row>
    <row r="22" spans="1:10" s="8" customFormat="1" ht="41.25" customHeight="1" x14ac:dyDescent="0.25">
      <c r="A22" s="63" t="str">
        <f>IF(I22&lt;61,MAX($A$8:A21)+1,"")</f>
        <v/>
      </c>
      <c r="B22" s="216"/>
      <c r="C22" s="64" t="s">
        <v>4</v>
      </c>
      <c r="D22" s="245"/>
      <c r="E22" s="218"/>
      <c r="F22" s="68" t="s">
        <v>48</v>
      </c>
      <c r="G22" s="231"/>
      <c r="H22" s="37" t="s">
        <v>96</v>
      </c>
      <c r="I22" s="30">
        <v>70</v>
      </c>
      <c r="J22" s="31"/>
    </row>
    <row r="23" spans="1:10" s="8" customFormat="1" ht="59.25" customHeight="1" x14ac:dyDescent="0.25">
      <c r="A23" s="63" t="str">
        <f>IF(I23&lt;61,MAX($A$8:A22)+1,"")</f>
        <v/>
      </c>
      <c r="B23" s="216"/>
      <c r="C23" s="64" t="s">
        <v>4</v>
      </c>
      <c r="D23" s="245"/>
      <c r="E23" s="218"/>
      <c r="F23" s="68" t="s">
        <v>48</v>
      </c>
      <c r="G23" s="231"/>
      <c r="H23" s="37" t="s">
        <v>14</v>
      </c>
      <c r="I23" s="30">
        <v>90</v>
      </c>
      <c r="J23" s="31"/>
    </row>
    <row r="24" spans="1:10" s="8" customFormat="1" ht="44.25" customHeight="1" x14ac:dyDescent="0.25">
      <c r="A24" s="63">
        <f>IF(I24&lt;61,MAX($A$8:A23)+1,"")</f>
        <v>2</v>
      </c>
      <c r="B24" s="216"/>
      <c r="C24" s="64" t="s">
        <v>4</v>
      </c>
      <c r="D24" s="245"/>
      <c r="E24" s="218"/>
      <c r="F24" s="68" t="s">
        <v>48</v>
      </c>
      <c r="G24" s="231"/>
      <c r="H24" s="37" t="s">
        <v>8</v>
      </c>
      <c r="I24" s="30">
        <v>50</v>
      </c>
      <c r="J24" s="31" t="s">
        <v>225</v>
      </c>
    </row>
    <row r="25" spans="1:10" s="8" customFormat="1" ht="33.75" customHeight="1" x14ac:dyDescent="0.25">
      <c r="A25" s="63" t="str">
        <f>IF(I25&lt;61,MAX($A$8:A24)+1,"")</f>
        <v/>
      </c>
      <c r="B25" s="216"/>
      <c r="C25" s="64" t="s">
        <v>4</v>
      </c>
      <c r="D25" s="245"/>
      <c r="E25" s="218"/>
      <c r="F25" s="68" t="s">
        <v>48</v>
      </c>
      <c r="G25" s="231"/>
      <c r="H25" s="37" t="s">
        <v>13</v>
      </c>
      <c r="I25" s="30">
        <v>70</v>
      </c>
      <c r="J25" s="31"/>
    </row>
    <row r="26" spans="1:10" s="8" customFormat="1" ht="35.25" customHeight="1" x14ac:dyDescent="0.25">
      <c r="A26" s="63" t="str">
        <f>IF(I26&lt;61,MAX($A$8:A25)+1,"")</f>
        <v/>
      </c>
      <c r="B26" s="216"/>
      <c r="C26" s="64" t="s">
        <v>4</v>
      </c>
      <c r="D26" s="245"/>
      <c r="E26" s="218"/>
      <c r="F26" s="68" t="s">
        <v>48</v>
      </c>
      <c r="G26" s="231"/>
      <c r="H26" s="37" t="s">
        <v>49</v>
      </c>
      <c r="I26" s="30">
        <v>70</v>
      </c>
      <c r="J26" s="31"/>
    </row>
    <row r="27" spans="1:10" s="8" customFormat="1" ht="75" customHeight="1" x14ac:dyDescent="0.25">
      <c r="A27" s="63" t="str">
        <f>IF(I27&lt;61,MAX($A$8:A26)+1,"")</f>
        <v/>
      </c>
      <c r="B27" s="217"/>
      <c r="C27" s="64" t="s">
        <v>4</v>
      </c>
      <c r="D27" s="246"/>
      <c r="E27" s="218"/>
      <c r="F27" s="68" t="s">
        <v>48</v>
      </c>
      <c r="G27" s="231"/>
      <c r="H27" s="37" t="s">
        <v>15</v>
      </c>
      <c r="I27" s="30">
        <v>80</v>
      </c>
      <c r="J27" s="31"/>
    </row>
    <row r="28" spans="1:10" s="8" customFormat="1" ht="31.5" customHeight="1" x14ac:dyDescent="0.25">
      <c r="A28" s="63" t="str">
        <f>IF(I28&lt;61,MAX($A$8:A27)+1,"")</f>
        <v/>
      </c>
      <c r="B28" s="254" t="s">
        <v>5</v>
      </c>
      <c r="C28" s="65" t="s">
        <v>5</v>
      </c>
      <c r="D28" s="250">
        <f>IF(SUM(I28:I54)=0,"",AVERAGE(I28:I55))</f>
        <v>78.928571428571431</v>
      </c>
      <c r="E28" s="212" t="s">
        <v>50</v>
      </c>
      <c r="F28" s="69" t="s">
        <v>50</v>
      </c>
      <c r="G28" s="231">
        <f>IF(SUM(I28:I34)=0,"",AVERAGE(I28:I34))</f>
        <v>77.142857142857139</v>
      </c>
      <c r="H28" s="37" t="s">
        <v>42</v>
      </c>
      <c r="I28" s="30">
        <v>80</v>
      </c>
      <c r="J28" s="31"/>
    </row>
    <row r="29" spans="1:10" s="8" customFormat="1" ht="33.75" customHeight="1" x14ac:dyDescent="0.25">
      <c r="A29" s="63" t="str">
        <f>IF(I29&lt;61,MAX($A$8:A28)+1,"")</f>
        <v/>
      </c>
      <c r="B29" s="255"/>
      <c r="C29" s="65" t="s">
        <v>5</v>
      </c>
      <c r="D29" s="238"/>
      <c r="E29" s="213"/>
      <c r="F29" s="69" t="s">
        <v>50</v>
      </c>
      <c r="G29" s="231"/>
      <c r="H29" s="37" t="s">
        <v>16</v>
      </c>
      <c r="I29" s="30">
        <v>80</v>
      </c>
      <c r="J29" s="31"/>
    </row>
    <row r="30" spans="1:10" s="8" customFormat="1" ht="45.75" customHeight="1" x14ac:dyDescent="0.25">
      <c r="A30" s="63" t="str">
        <f>IF(I30&lt;61,MAX($A$8:A29)+1,"")</f>
        <v/>
      </c>
      <c r="B30" s="255"/>
      <c r="C30" s="65" t="s">
        <v>5</v>
      </c>
      <c r="D30" s="238"/>
      <c r="E30" s="213"/>
      <c r="F30" s="69" t="s">
        <v>50</v>
      </c>
      <c r="G30" s="231"/>
      <c r="H30" s="37" t="s">
        <v>97</v>
      </c>
      <c r="I30" s="30">
        <v>70</v>
      </c>
      <c r="J30" s="31" t="s">
        <v>226</v>
      </c>
    </row>
    <row r="31" spans="1:10" s="8" customFormat="1" ht="39" customHeight="1" x14ac:dyDescent="0.25">
      <c r="A31" s="63" t="str">
        <f>IF(I31&lt;61,MAX($A$8:A30)+1,"")</f>
        <v/>
      </c>
      <c r="B31" s="255"/>
      <c r="C31" s="65" t="s">
        <v>5</v>
      </c>
      <c r="D31" s="238"/>
      <c r="E31" s="213"/>
      <c r="F31" s="69" t="s">
        <v>50</v>
      </c>
      <c r="G31" s="231"/>
      <c r="H31" s="37" t="s">
        <v>17</v>
      </c>
      <c r="I31" s="30">
        <v>70</v>
      </c>
      <c r="J31" s="31" t="s">
        <v>227</v>
      </c>
    </row>
    <row r="32" spans="1:10" s="8" customFormat="1" ht="47.25" customHeight="1" x14ac:dyDescent="0.25">
      <c r="A32" s="63" t="str">
        <f>IF(I32&lt;61,MAX($A$8:A31)+1,"")</f>
        <v/>
      </c>
      <c r="B32" s="255"/>
      <c r="C32" s="65" t="s">
        <v>5</v>
      </c>
      <c r="D32" s="238"/>
      <c r="E32" s="213"/>
      <c r="F32" s="69" t="s">
        <v>50</v>
      </c>
      <c r="G32" s="231"/>
      <c r="H32" s="37" t="s">
        <v>18</v>
      </c>
      <c r="I32" s="30">
        <v>90</v>
      </c>
      <c r="J32" s="31"/>
    </row>
    <row r="33" spans="1:10" s="8" customFormat="1" ht="50.25" customHeight="1" x14ac:dyDescent="0.25">
      <c r="A33" s="63" t="str">
        <f>IF(I33&lt;61,MAX($A$8:A32)+1,"")</f>
        <v/>
      </c>
      <c r="B33" s="255"/>
      <c r="C33" s="65" t="s">
        <v>5</v>
      </c>
      <c r="D33" s="238"/>
      <c r="E33" s="213"/>
      <c r="F33" s="69" t="s">
        <v>50</v>
      </c>
      <c r="G33" s="231"/>
      <c r="H33" s="37" t="s">
        <v>52</v>
      </c>
      <c r="I33" s="30">
        <v>70</v>
      </c>
      <c r="J33" s="31" t="s">
        <v>229</v>
      </c>
    </row>
    <row r="34" spans="1:10" s="8" customFormat="1" ht="45" customHeight="1" x14ac:dyDescent="0.25">
      <c r="A34" s="63" t="str">
        <f>IF(I34&lt;61,MAX($A$8:A33)+1,"")</f>
        <v/>
      </c>
      <c r="B34" s="255"/>
      <c r="C34" s="65" t="s">
        <v>5</v>
      </c>
      <c r="D34" s="238"/>
      <c r="E34" s="214"/>
      <c r="F34" s="69" t="s">
        <v>50</v>
      </c>
      <c r="G34" s="231"/>
      <c r="H34" s="37" t="s">
        <v>19</v>
      </c>
      <c r="I34" s="30">
        <v>80</v>
      </c>
      <c r="J34" s="31" t="s">
        <v>230</v>
      </c>
    </row>
    <row r="35" spans="1:10" s="8" customFormat="1" ht="25.5" customHeight="1" x14ac:dyDescent="0.25">
      <c r="A35" s="63" t="str">
        <f>IF(I35&lt;61,MAX($A$8:A34)+1,"")</f>
        <v/>
      </c>
      <c r="B35" s="255"/>
      <c r="C35" s="65" t="s">
        <v>5</v>
      </c>
      <c r="D35" s="238"/>
      <c r="E35" s="212" t="s">
        <v>51</v>
      </c>
      <c r="F35" s="69" t="s">
        <v>51</v>
      </c>
      <c r="G35" s="231">
        <f>IF(SUM(I35,I37)=0,"",AVERAGE(I35:I37))</f>
        <v>76.666666666666671</v>
      </c>
      <c r="H35" s="37" t="s">
        <v>20</v>
      </c>
      <c r="I35" s="30">
        <v>80</v>
      </c>
      <c r="J35" s="31" t="s">
        <v>277</v>
      </c>
    </row>
    <row r="36" spans="1:10" s="8" customFormat="1" ht="46.5" customHeight="1" x14ac:dyDescent="0.25">
      <c r="A36" s="63" t="str">
        <f>IF(I36&lt;61,MAX($A$8:A35)+1,"")</f>
        <v/>
      </c>
      <c r="B36" s="255"/>
      <c r="C36" s="65" t="s">
        <v>5</v>
      </c>
      <c r="D36" s="238"/>
      <c r="E36" s="213"/>
      <c r="F36" s="69" t="s">
        <v>51</v>
      </c>
      <c r="G36" s="231"/>
      <c r="H36" s="37" t="s">
        <v>53</v>
      </c>
      <c r="I36" s="30">
        <v>70</v>
      </c>
      <c r="J36" s="31"/>
    </row>
    <row r="37" spans="1:10" s="8" customFormat="1" ht="40.5" customHeight="1" x14ac:dyDescent="0.25">
      <c r="A37" s="63" t="str">
        <f>IF(I37&lt;61,MAX($A$8:A36)+1,"")</f>
        <v/>
      </c>
      <c r="B37" s="255"/>
      <c r="C37" s="65" t="s">
        <v>5</v>
      </c>
      <c r="D37" s="238"/>
      <c r="E37" s="214"/>
      <c r="F37" s="69" t="s">
        <v>51</v>
      </c>
      <c r="G37" s="231"/>
      <c r="H37" s="37" t="s">
        <v>98</v>
      </c>
      <c r="I37" s="30">
        <v>80</v>
      </c>
      <c r="J37" s="31"/>
    </row>
    <row r="38" spans="1:10" s="8" customFormat="1" ht="37.5" customHeight="1" x14ac:dyDescent="0.25">
      <c r="A38" s="63" t="str">
        <f>IF(I38&lt;61,MAX($A$8:A37)+1,"")</f>
        <v/>
      </c>
      <c r="B38" s="255"/>
      <c r="C38" s="65" t="s">
        <v>5</v>
      </c>
      <c r="D38" s="238"/>
      <c r="E38" s="212" t="s">
        <v>54</v>
      </c>
      <c r="F38" s="69" t="s">
        <v>54</v>
      </c>
      <c r="G38" s="231">
        <f>IF(SUM(I38:I40)=0,"",AVERAGE(I38:I40))</f>
        <v>86.666666666666671</v>
      </c>
      <c r="H38" s="37" t="s">
        <v>21</v>
      </c>
      <c r="I38" s="30">
        <v>90</v>
      </c>
      <c r="J38" s="31"/>
    </row>
    <row r="39" spans="1:10" s="8" customFormat="1" ht="36" customHeight="1" x14ac:dyDescent="0.25">
      <c r="A39" s="63" t="str">
        <f>IF(I39&lt;61,MAX($A$8:A38)+1,"")</f>
        <v/>
      </c>
      <c r="B39" s="255"/>
      <c r="C39" s="65" t="s">
        <v>5</v>
      </c>
      <c r="D39" s="238"/>
      <c r="E39" s="213"/>
      <c r="F39" s="69" t="s">
        <v>54</v>
      </c>
      <c r="G39" s="231"/>
      <c r="H39" s="37" t="s">
        <v>9</v>
      </c>
      <c r="I39" s="30">
        <v>90</v>
      </c>
      <c r="J39" s="31"/>
    </row>
    <row r="40" spans="1:10" s="8" customFormat="1" ht="51" customHeight="1" x14ac:dyDescent="0.25">
      <c r="A40" s="63" t="str">
        <f>IF(I40&lt;61,MAX($A$8:A39)+1,"")</f>
        <v/>
      </c>
      <c r="B40" s="255"/>
      <c r="C40" s="65" t="s">
        <v>5</v>
      </c>
      <c r="D40" s="238"/>
      <c r="E40" s="214"/>
      <c r="F40" s="69" t="s">
        <v>54</v>
      </c>
      <c r="G40" s="231"/>
      <c r="H40" s="37" t="s">
        <v>22</v>
      </c>
      <c r="I40" s="30">
        <v>80</v>
      </c>
      <c r="J40" s="31"/>
    </row>
    <row r="41" spans="1:10" s="8" customFormat="1" ht="57.75" customHeight="1" x14ac:dyDescent="0.25">
      <c r="A41" s="63" t="str">
        <f>IF(I41&lt;61,MAX($A$8:A40)+1,"")</f>
        <v/>
      </c>
      <c r="B41" s="255"/>
      <c r="C41" s="65" t="s">
        <v>5</v>
      </c>
      <c r="D41" s="238"/>
      <c r="E41" s="212" t="s">
        <v>55</v>
      </c>
      <c r="F41" s="69" t="s">
        <v>55</v>
      </c>
      <c r="G41" s="231">
        <f>IF(SUM(I41:I43)=0,"",AVERAGE(I41:I43))</f>
        <v>86.666666666666671</v>
      </c>
      <c r="H41" s="37" t="s">
        <v>99</v>
      </c>
      <c r="I41" s="30">
        <v>90</v>
      </c>
      <c r="J41" s="31"/>
    </row>
    <row r="42" spans="1:10" s="8" customFormat="1" ht="48.75" customHeight="1" x14ac:dyDescent="0.25">
      <c r="A42" s="63" t="str">
        <f>IF(I42&lt;61,MAX($A$8:A41)+1,"")</f>
        <v/>
      </c>
      <c r="B42" s="255"/>
      <c r="C42" s="65" t="s">
        <v>5</v>
      </c>
      <c r="D42" s="238"/>
      <c r="E42" s="213"/>
      <c r="F42" s="69" t="s">
        <v>55</v>
      </c>
      <c r="G42" s="231"/>
      <c r="H42" s="37" t="s">
        <v>23</v>
      </c>
      <c r="I42" s="30">
        <v>80</v>
      </c>
      <c r="J42" s="31"/>
    </row>
    <row r="43" spans="1:10" s="8" customFormat="1" ht="50.25" customHeight="1" x14ac:dyDescent="0.25">
      <c r="A43" s="63" t="str">
        <f>IF(I43&lt;61,MAX($A$8:A42)+1,"")</f>
        <v/>
      </c>
      <c r="B43" s="255"/>
      <c r="C43" s="65" t="s">
        <v>5</v>
      </c>
      <c r="D43" s="238"/>
      <c r="E43" s="214"/>
      <c r="F43" s="69" t="s">
        <v>55</v>
      </c>
      <c r="G43" s="231"/>
      <c r="H43" s="37" t="s">
        <v>24</v>
      </c>
      <c r="I43" s="30">
        <v>90</v>
      </c>
      <c r="J43" s="31" t="s">
        <v>278</v>
      </c>
    </row>
    <row r="44" spans="1:10" s="8" customFormat="1" ht="30.75" customHeight="1" x14ac:dyDescent="0.25">
      <c r="A44" s="63" t="str">
        <f>IF(I44&lt;61,MAX($A$8:A43)+1,"")</f>
        <v/>
      </c>
      <c r="B44" s="255"/>
      <c r="C44" s="65" t="s">
        <v>5</v>
      </c>
      <c r="D44" s="238"/>
      <c r="E44" s="247" t="s">
        <v>56</v>
      </c>
      <c r="F44" s="70" t="s">
        <v>56</v>
      </c>
      <c r="G44" s="231">
        <f>IF(SUM(I44:I54)=0,"",AVERAGE(I44:I55))</f>
        <v>76.666666666666671</v>
      </c>
      <c r="H44" s="37" t="s">
        <v>100</v>
      </c>
      <c r="I44" s="30">
        <v>70</v>
      </c>
      <c r="J44" s="33" t="s">
        <v>231</v>
      </c>
    </row>
    <row r="45" spans="1:10" s="8" customFormat="1" ht="60.75" customHeight="1" x14ac:dyDescent="0.25">
      <c r="A45" s="63">
        <f>IF(I45&lt;61,MAX($A$8:A44)+1,"")</f>
        <v>3</v>
      </c>
      <c r="B45" s="255"/>
      <c r="C45" s="65" t="s">
        <v>5</v>
      </c>
      <c r="D45" s="238"/>
      <c r="E45" s="248"/>
      <c r="F45" s="70" t="s">
        <v>56</v>
      </c>
      <c r="G45" s="231"/>
      <c r="H45" s="37" t="s">
        <v>27</v>
      </c>
      <c r="I45" s="30">
        <v>50</v>
      </c>
      <c r="J45" s="33" t="s">
        <v>279</v>
      </c>
    </row>
    <row r="46" spans="1:10" s="8" customFormat="1" ht="47.25" customHeight="1" x14ac:dyDescent="0.25">
      <c r="A46" s="63" t="str">
        <f>IF(I46&lt;61,MAX($A$8:A45)+1,"")</f>
        <v/>
      </c>
      <c r="B46" s="255"/>
      <c r="C46" s="65" t="s">
        <v>5</v>
      </c>
      <c r="D46" s="238"/>
      <c r="E46" s="248"/>
      <c r="F46" s="70" t="s">
        <v>56</v>
      </c>
      <c r="G46" s="231"/>
      <c r="H46" s="37" t="s">
        <v>25</v>
      </c>
      <c r="I46" s="30">
        <v>80</v>
      </c>
      <c r="J46" s="33" t="s">
        <v>280</v>
      </c>
    </row>
    <row r="47" spans="1:10" s="8" customFormat="1" ht="57.75" customHeight="1" x14ac:dyDescent="0.25">
      <c r="A47" s="63" t="str">
        <f>IF(I47&lt;61,MAX($A$8:A46)+1,"")</f>
        <v/>
      </c>
      <c r="B47" s="255"/>
      <c r="C47" s="65" t="s">
        <v>5</v>
      </c>
      <c r="D47" s="238"/>
      <c r="E47" s="248"/>
      <c r="F47" s="70" t="s">
        <v>56</v>
      </c>
      <c r="G47" s="231"/>
      <c r="H47" s="37" t="s">
        <v>28</v>
      </c>
      <c r="I47" s="30">
        <v>80</v>
      </c>
      <c r="J47" s="33" t="s">
        <v>232</v>
      </c>
    </row>
    <row r="48" spans="1:10" s="8" customFormat="1" ht="45.75" customHeight="1" x14ac:dyDescent="0.25">
      <c r="A48" s="63">
        <f>IF(I48&lt;61,MAX($A$8:A47)+1,"")</f>
        <v>4</v>
      </c>
      <c r="B48" s="255"/>
      <c r="C48" s="65" t="s">
        <v>5</v>
      </c>
      <c r="D48" s="238"/>
      <c r="E48" s="248"/>
      <c r="F48" s="70" t="s">
        <v>56</v>
      </c>
      <c r="G48" s="231"/>
      <c r="H48" s="37" t="s">
        <v>101</v>
      </c>
      <c r="I48" s="30">
        <v>50</v>
      </c>
      <c r="J48" s="33" t="s">
        <v>233</v>
      </c>
    </row>
    <row r="49" spans="1:10" s="8" customFormat="1" ht="34.5" customHeight="1" x14ac:dyDescent="0.25">
      <c r="A49" s="63" t="str">
        <f>IF(I49&lt;61,MAX($A$8:A48)+1,"")</f>
        <v/>
      </c>
      <c r="B49" s="255"/>
      <c r="C49" s="65" t="s">
        <v>5</v>
      </c>
      <c r="D49" s="238"/>
      <c r="E49" s="248"/>
      <c r="F49" s="70" t="s">
        <v>56</v>
      </c>
      <c r="G49" s="231"/>
      <c r="H49" s="37" t="s">
        <v>102</v>
      </c>
      <c r="I49" s="30">
        <v>70</v>
      </c>
      <c r="J49" s="33" t="s">
        <v>234</v>
      </c>
    </row>
    <row r="50" spans="1:10" s="8" customFormat="1" ht="36" customHeight="1" x14ac:dyDescent="0.25">
      <c r="A50" s="63" t="str">
        <f>IF(I50&lt;61,MAX($A$8:A49)+1,"")</f>
        <v/>
      </c>
      <c r="B50" s="255"/>
      <c r="C50" s="65" t="s">
        <v>5</v>
      </c>
      <c r="D50" s="238"/>
      <c r="E50" s="248"/>
      <c r="F50" s="70" t="s">
        <v>56</v>
      </c>
      <c r="G50" s="231"/>
      <c r="H50" s="37" t="s">
        <v>32</v>
      </c>
      <c r="I50" s="30">
        <v>100</v>
      </c>
      <c r="J50" s="33"/>
    </row>
    <row r="51" spans="1:10" s="8" customFormat="1" ht="55.5" customHeight="1" x14ac:dyDescent="0.25">
      <c r="A51" s="63" t="str">
        <f>IF(I51&lt;61,MAX($A$8:A50)+1,"")</f>
        <v/>
      </c>
      <c r="B51" s="255"/>
      <c r="C51" s="65" t="s">
        <v>5</v>
      </c>
      <c r="D51" s="238"/>
      <c r="E51" s="248"/>
      <c r="F51" s="70" t="s">
        <v>56</v>
      </c>
      <c r="G51" s="231"/>
      <c r="H51" s="37" t="s">
        <v>29</v>
      </c>
      <c r="I51" s="30">
        <v>100</v>
      </c>
      <c r="J51" s="33"/>
    </row>
    <row r="52" spans="1:10" s="8" customFormat="1" ht="21" customHeight="1" x14ac:dyDescent="0.25">
      <c r="A52" s="63" t="str">
        <f>IF(I52&lt;61,MAX($A$8:A51)+1,"")</f>
        <v/>
      </c>
      <c r="B52" s="255"/>
      <c r="C52" s="65" t="s">
        <v>5</v>
      </c>
      <c r="D52" s="238"/>
      <c r="E52" s="248"/>
      <c r="F52" s="70" t="s">
        <v>56</v>
      </c>
      <c r="G52" s="231"/>
      <c r="H52" s="37" t="s">
        <v>31</v>
      </c>
      <c r="I52" s="30">
        <v>100</v>
      </c>
      <c r="J52" s="33"/>
    </row>
    <row r="53" spans="1:10" s="8" customFormat="1" ht="31.5" customHeight="1" x14ac:dyDescent="0.25">
      <c r="A53" s="63">
        <f>IF(I53&lt;61,MAX($A$8:A52)+1,"")</f>
        <v>5</v>
      </c>
      <c r="B53" s="255"/>
      <c r="C53" s="65" t="s">
        <v>5</v>
      </c>
      <c r="D53" s="238"/>
      <c r="E53" s="248"/>
      <c r="F53" s="70" t="s">
        <v>56</v>
      </c>
      <c r="G53" s="231"/>
      <c r="H53" s="37" t="s">
        <v>103</v>
      </c>
      <c r="I53" s="30">
        <v>60</v>
      </c>
      <c r="J53" s="33" t="s">
        <v>235</v>
      </c>
    </row>
    <row r="54" spans="1:10" s="8" customFormat="1" ht="28.5" customHeight="1" x14ac:dyDescent="0.25">
      <c r="A54" s="63" t="str">
        <f>IF(I54&lt;61,MAX($A$8:A53)+1,"")</f>
        <v/>
      </c>
      <c r="B54" s="255"/>
      <c r="C54" s="65" t="s">
        <v>5</v>
      </c>
      <c r="D54" s="238"/>
      <c r="E54" s="248"/>
      <c r="F54" s="70" t="s">
        <v>56</v>
      </c>
      <c r="G54" s="231"/>
      <c r="H54" s="37" t="s">
        <v>30</v>
      </c>
      <c r="I54" s="30">
        <v>100</v>
      </c>
      <c r="J54" s="33"/>
    </row>
    <row r="55" spans="1:10" s="8" customFormat="1" ht="58.5" customHeight="1" x14ac:dyDescent="0.25">
      <c r="A55" s="63">
        <f>IF(I55&lt;61,MAX($A$8:A54)+1,"")</f>
        <v>6</v>
      </c>
      <c r="B55" s="256"/>
      <c r="C55" s="65" t="s">
        <v>5</v>
      </c>
      <c r="D55" s="251"/>
      <c r="E55" s="249"/>
      <c r="F55" s="70" t="s">
        <v>56</v>
      </c>
      <c r="G55" s="231"/>
      <c r="H55" s="37" t="s">
        <v>59</v>
      </c>
      <c r="I55" s="30">
        <v>60</v>
      </c>
      <c r="J55" s="33" t="s">
        <v>236</v>
      </c>
    </row>
    <row r="56" spans="1:10" s="8" customFormat="1" ht="23.25" customHeight="1" x14ac:dyDescent="0.25">
      <c r="A56" s="63">
        <f>IF(I56&lt;61,MAX($A$8:A55)+1,"")</f>
        <v>7</v>
      </c>
      <c r="B56" s="219" t="s">
        <v>58</v>
      </c>
      <c r="C56" s="66" t="s">
        <v>58</v>
      </c>
      <c r="D56" s="252">
        <f>IF(SUM(I56:I61)=0,"",AVERAGE(I56:I64))</f>
        <v>74.444444444444443</v>
      </c>
      <c r="E56" s="212" t="s">
        <v>60</v>
      </c>
      <c r="F56" s="69" t="s">
        <v>60</v>
      </c>
      <c r="G56" s="231">
        <f>IF(SUM(I56:I61)=0,"",AVERAGE(I56:I64))</f>
        <v>74.444444444444443</v>
      </c>
      <c r="H56" s="37" t="s">
        <v>41</v>
      </c>
      <c r="I56" s="30">
        <v>50</v>
      </c>
      <c r="J56" s="31" t="s">
        <v>281</v>
      </c>
    </row>
    <row r="57" spans="1:10" s="8" customFormat="1" ht="34.5" customHeight="1" x14ac:dyDescent="0.25">
      <c r="A57" s="63" t="str">
        <f>IF(I57&lt;61,MAX($A$8:A56)+1,"")</f>
        <v/>
      </c>
      <c r="B57" s="220"/>
      <c r="C57" s="66" t="s">
        <v>58</v>
      </c>
      <c r="D57" s="245"/>
      <c r="E57" s="213"/>
      <c r="F57" s="69" t="s">
        <v>60</v>
      </c>
      <c r="G57" s="231"/>
      <c r="H57" s="37" t="s">
        <v>26</v>
      </c>
      <c r="I57" s="30">
        <v>80</v>
      </c>
      <c r="J57" s="31" t="s">
        <v>282</v>
      </c>
    </row>
    <row r="58" spans="1:10" s="8" customFormat="1" ht="141" customHeight="1" x14ac:dyDescent="0.25">
      <c r="A58" s="63">
        <f>IF(I58&lt;61,MAX($A$8:A57)+1,"")</f>
        <v>8</v>
      </c>
      <c r="B58" s="220"/>
      <c r="C58" s="66" t="s">
        <v>58</v>
      </c>
      <c r="D58" s="245"/>
      <c r="E58" s="213"/>
      <c r="F58" s="69" t="s">
        <v>60</v>
      </c>
      <c r="G58" s="231"/>
      <c r="H58" s="37" t="s">
        <v>104</v>
      </c>
      <c r="I58" s="30">
        <v>60</v>
      </c>
      <c r="J58" s="31" t="s">
        <v>237</v>
      </c>
    </row>
    <row r="59" spans="1:10" s="8" customFormat="1" ht="42" customHeight="1" x14ac:dyDescent="0.25">
      <c r="A59" s="63" t="str">
        <f>IF(I59&lt;61,MAX($A$8:A58)+1,"")</f>
        <v/>
      </c>
      <c r="B59" s="220"/>
      <c r="C59" s="66" t="s">
        <v>58</v>
      </c>
      <c r="D59" s="245"/>
      <c r="E59" s="213"/>
      <c r="F59" s="69" t="s">
        <v>60</v>
      </c>
      <c r="G59" s="231"/>
      <c r="H59" s="37" t="s">
        <v>33</v>
      </c>
      <c r="I59" s="30">
        <v>80</v>
      </c>
      <c r="J59" s="31"/>
    </row>
    <row r="60" spans="1:10" s="8" customFormat="1" ht="64.5" customHeight="1" x14ac:dyDescent="0.25">
      <c r="A60" s="63" t="str">
        <f>IF(I60&lt;61,MAX($A$8:A59)+1,"")</f>
        <v/>
      </c>
      <c r="B60" s="220"/>
      <c r="C60" s="66" t="s">
        <v>58</v>
      </c>
      <c r="D60" s="245"/>
      <c r="E60" s="213"/>
      <c r="F60" s="69" t="s">
        <v>60</v>
      </c>
      <c r="G60" s="231"/>
      <c r="H60" s="37" t="s">
        <v>34</v>
      </c>
      <c r="I60" s="30">
        <v>70</v>
      </c>
      <c r="J60" s="31" t="s">
        <v>238</v>
      </c>
    </row>
    <row r="61" spans="1:10" s="8" customFormat="1" ht="40.5" customHeight="1" x14ac:dyDescent="0.25">
      <c r="A61" s="63" t="str">
        <f>IF(I61&lt;61,MAX($A$8:A60)+1,"")</f>
        <v/>
      </c>
      <c r="B61" s="220"/>
      <c r="C61" s="66" t="s">
        <v>58</v>
      </c>
      <c r="D61" s="245"/>
      <c r="E61" s="213"/>
      <c r="F61" s="69" t="s">
        <v>60</v>
      </c>
      <c r="G61" s="231"/>
      <c r="H61" s="37" t="s">
        <v>35</v>
      </c>
      <c r="I61" s="30">
        <v>80</v>
      </c>
      <c r="J61" s="31" t="s">
        <v>239</v>
      </c>
    </row>
    <row r="62" spans="1:10" s="8" customFormat="1" ht="53.25" customHeight="1" x14ac:dyDescent="0.25">
      <c r="A62" s="63" t="str">
        <f>IF(I62&lt;61,MAX($A$8:A61)+1,"")</f>
        <v/>
      </c>
      <c r="B62" s="220"/>
      <c r="C62" s="66" t="s">
        <v>58</v>
      </c>
      <c r="D62" s="245"/>
      <c r="E62" s="213"/>
      <c r="F62" s="69" t="s">
        <v>60</v>
      </c>
      <c r="G62" s="231"/>
      <c r="H62" s="38" t="s">
        <v>36</v>
      </c>
      <c r="I62" s="30">
        <v>90</v>
      </c>
      <c r="J62" s="31"/>
    </row>
    <row r="63" spans="1:10" s="8" customFormat="1" ht="40.5" customHeight="1" x14ac:dyDescent="0.25">
      <c r="A63" s="63" t="str">
        <f>IF(I63&lt;61,MAX($A$8:A62)+1,"")</f>
        <v/>
      </c>
      <c r="B63" s="220"/>
      <c r="C63" s="66" t="s">
        <v>58</v>
      </c>
      <c r="D63" s="245"/>
      <c r="E63" s="213"/>
      <c r="F63" s="69" t="s">
        <v>60</v>
      </c>
      <c r="G63" s="231"/>
      <c r="H63" s="37" t="s">
        <v>38</v>
      </c>
      <c r="I63" s="30">
        <v>80</v>
      </c>
      <c r="J63" s="31"/>
    </row>
    <row r="64" spans="1:10" s="8" customFormat="1" ht="40.5" customHeight="1" x14ac:dyDescent="0.25">
      <c r="A64" s="63" t="str">
        <f>IF(I64&lt;61,MAX($A$8:A63)+1,"")</f>
        <v/>
      </c>
      <c r="B64" s="221"/>
      <c r="C64" s="66" t="s">
        <v>58</v>
      </c>
      <c r="D64" s="246"/>
      <c r="E64" s="214"/>
      <c r="F64" s="69" t="s">
        <v>60</v>
      </c>
      <c r="G64" s="231"/>
      <c r="H64" s="37" t="s">
        <v>40</v>
      </c>
      <c r="I64" s="30">
        <v>80</v>
      </c>
      <c r="J64" s="31"/>
    </row>
    <row r="65" spans="1:10" s="8" customFormat="1" ht="54" customHeight="1" x14ac:dyDescent="0.25">
      <c r="A65" s="63" t="str">
        <f>IF(I65&lt;61,MAX($A$8:A64)+1,"")</f>
        <v/>
      </c>
      <c r="B65" s="219" t="s">
        <v>57</v>
      </c>
      <c r="C65" s="66" t="s">
        <v>57</v>
      </c>
      <c r="D65" s="237">
        <f>IF(SUM(I65:I69)=0,"",AVERAGE(I65:I69))</f>
        <v>84</v>
      </c>
      <c r="E65" s="212" t="s">
        <v>76</v>
      </c>
      <c r="F65" s="69" t="s">
        <v>76</v>
      </c>
      <c r="G65" s="231">
        <f>IF(SUM(I65:I69)=0,"",AVERAGE(I65:I69))</f>
        <v>84</v>
      </c>
      <c r="H65" s="37" t="s">
        <v>37</v>
      </c>
      <c r="I65" s="30">
        <v>90</v>
      </c>
      <c r="J65" s="31"/>
    </row>
    <row r="66" spans="1:10" s="8" customFormat="1" ht="45" customHeight="1" x14ac:dyDescent="0.25">
      <c r="A66" s="63" t="str">
        <f>IF(I66&lt;61,MAX($A$8:A65)+1,"")</f>
        <v/>
      </c>
      <c r="B66" s="220"/>
      <c r="C66" s="66" t="s">
        <v>57</v>
      </c>
      <c r="D66" s="238"/>
      <c r="E66" s="213"/>
      <c r="F66" s="69" t="s">
        <v>76</v>
      </c>
      <c r="G66" s="231"/>
      <c r="H66" s="38" t="s">
        <v>39</v>
      </c>
      <c r="I66" s="30">
        <v>70</v>
      </c>
      <c r="J66" s="31"/>
    </row>
    <row r="67" spans="1:10" s="8" customFormat="1" ht="41.25" customHeight="1" x14ac:dyDescent="0.25">
      <c r="A67" s="63" t="str">
        <f>IF(I67&lt;61,MAX($A$8:A66)+1,"")</f>
        <v/>
      </c>
      <c r="B67" s="220"/>
      <c r="C67" s="66" t="s">
        <v>57</v>
      </c>
      <c r="D67" s="238"/>
      <c r="E67" s="213"/>
      <c r="F67" s="69" t="s">
        <v>76</v>
      </c>
      <c r="G67" s="231"/>
      <c r="H67" s="38" t="s">
        <v>79</v>
      </c>
      <c r="I67" s="30">
        <v>90</v>
      </c>
      <c r="J67" s="31"/>
    </row>
    <row r="68" spans="1:10" s="8" customFormat="1" ht="45.75" customHeight="1" x14ac:dyDescent="0.25">
      <c r="A68" s="63" t="str">
        <f>IF(I68&lt;61,MAX($A$8:A67)+1,"")</f>
        <v/>
      </c>
      <c r="B68" s="220"/>
      <c r="C68" s="66" t="s">
        <v>57</v>
      </c>
      <c r="D68" s="238"/>
      <c r="E68" s="213"/>
      <c r="F68" s="69" t="s">
        <v>76</v>
      </c>
      <c r="G68" s="231"/>
      <c r="H68" s="38" t="s">
        <v>78</v>
      </c>
      <c r="I68" s="30">
        <v>90</v>
      </c>
      <c r="J68" s="31"/>
    </row>
    <row r="69" spans="1:10" s="8" customFormat="1" ht="57" customHeight="1" thickBot="1" x14ac:dyDescent="0.3">
      <c r="A69" s="63" t="str">
        <f>IF(I69&lt;61,MAX($A$8:A68)+1,"")</f>
        <v/>
      </c>
      <c r="B69" s="221"/>
      <c r="C69" s="66" t="s">
        <v>57</v>
      </c>
      <c r="D69" s="239"/>
      <c r="E69" s="253"/>
      <c r="F69" s="69" t="s">
        <v>76</v>
      </c>
      <c r="G69" s="236"/>
      <c r="H69" s="39" t="s">
        <v>105</v>
      </c>
      <c r="I69" s="30">
        <v>80</v>
      </c>
      <c r="J69" s="34" t="s">
        <v>283</v>
      </c>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60" zoomScaleNormal="60" workbookViewId="0">
      <pane xSplit="13" ySplit="6" topLeftCell="N7" activePane="bottomRight" state="frozen"/>
      <selection pane="topRight" activeCell="N1" sqref="N1"/>
      <selection pane="bottomLeft" activeCell="A7" sqref="A7"/>
      <selection pane="bottomRight" activeCell="AA10" sqref="AA10"/>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76.721311475409834</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72.738095238095227</v>
      </c>
      <c r="G35" s="49"/>
      <c r="H35" s="49"/>
      <c r="I35" s="49"/>
      <c r="J35" s="49"/>
      <c r="K35" s="49"/>
      <c r="L35" s="49"/>
      <c r="M35" s="54"/>
    </row>
    <row r="36" spans="1:13" s="8" customFormat="1" x14ac:dyDescent="0.25">
      <c r="A36" s="49"/>
      <c r="B36" s="53"/>
      <c r="C36" s="49"/>
      <c r="D36" s="49" t="str">
        <f>AUTODIAGNÓSTICO!B28</f>
        <v>EJECUTAR</v>
      </c>
      <c r="E36" s="49">
        <v>100</v>
      </c>
      <c r="F36" s="49">
        <f>AUTODIAGNÓSTICO!D28</f>
        <v>78.928571428571431</v>
      </c>
      <c r="G36" s="49"/>
      <c r="H36" s="49"/>
      <c r="I36" s="49"/>
      <c r="J36" s="49"/>
      <c r="K36" s="49"/>
      <c r="L36" s="49"/>
      <c r="M36" s="54"/>
    </row>
    <row r="37" spans="1:13" s="8" customFormat="1" x14ac:dyDescent="0.25">
      <c r="A37" s="49"/>
      <c r="B37" s="53"/>
      <c r="C37" s="49"/>
      <c r="D37" s="49" t="str">
        <f>AUTODIAGNÓSTICO!B56</f>
        <v>VERIFICAR</v>
      </c>
      <c r="E37" s="49">
        <v>100</v>
      </c>
      <c r="F37" s="49">
        <f>AUTODIAGNÓSTICO!D56</f>
        <v>74.444444444444443</v>
      </c>
      <c r="G37" s="49"/>
      <c r="H37" s="49"/>
      <c r="I37" s="49"/>
      <c r="J37" s="49"/>
      <c r="K37" s="49"/>
      <c r="L37" s="49"/>
      <c r="M37" s="54"/>
    </row>
    <row r="38" spans="1:13" s="8" customFormat="1" x14ac:dyDescent="0.25">
      <c r="A38" s="49"/>
      <c r="B38" s="53"/>
      <c r="C38" s="49"/>
      <c r="D38" s="49" t="str">
        <f>AUTODIAGNÓSTICO!B65</f>
        <v>ACTUAR</v>
      </c>
      <c r="E38" s="49">
        <v>100</v>
      </c>
      <c r="F38" s="49">
        <f>AUTODIAGNÓSTICO!D65</f>
        <v>84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75</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70</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72.5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73.333333333333329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72.857142857142861</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77.142857142857139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76.666666666666671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86.666666666666671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86.666666666666671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76.666666666666671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74.444444444444443</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zoomScale="70" zoomScaleNormal="70" workbookViewId="0">
      <pane xSplit="6" ySplit="2" topLeftCell="G9"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254385000130</v>
      </c>
      <c r="D11" s="269"/>
      <c r="E11" s="21">
        <f>AUTODIAGNÓSTICO!I6</f>
        <v>76.721311475409834</v>
      </c>
      <c r="F11" s="22"/>
    </row>
    <row r="12" spans="2:6" s="8" customFormat="1" ht="45" customHeight="1" thickBot="1" x14ac:dyDescent="0.3">
      <c r="B12" s="12"/>
      <c r="C12" s="270"/>
      <c r="D12" s="271"/>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D25" zoomScale="80" zoomScaleNormal="80" workbookViewId="0">
      <selection activeCell="K19" sqref="K19"/>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269</v>
      </c>
      <c r="B9" s="277"/>
      <c r="C9" s="278"/>
      <c r="D9" s="297" t="s">
        <v>270</v>
      </c>
      <c r="E9" s="297"/>
      <c r="F9" s="285" t="s">
        <v>271</v>
      </c>
      <c r="G9" s="286"/>
      <c r="H9" s="286" t="s">
        <v>272</v>
      </c>
      <c r="I9" s="291"/>
      <c r="J9" s="292"/>
      <c r="K9" s="301"/>
      <c r="L9" s="300"/>
      <c r="M9" s="78"/>
      <c r="N9">
        <v>2028</v>
      </c>
      <c r="O9">
        <v>2028</v>
      </c>
    </row>
    <row r="10" spans="1:15" x14ac:dyDescent="0.25">
      <c r="A10" s="279"/>
      <c r="B10" s="280"/>
      <c r="C10" s="281"/>
      <c r="D10" s="298"/>
      <c r="E10" s="298"/>
      <c r="F10" s="287"/>
      <c r="G10" s="288"/>
      <c r="H10" s="288"/>
      <c r="I10" s="293" t="s">
        <v>273</v>
      </c>
      <c r="J10" s="294"/>
      <c r="K10" s="301"/>
      <c r="L10" s="301"/>
      <c r="M10" s="78"/>
      <c r="N10">
        <v>2029</v>
      </c>
      <c r="O10">
        <v>2029</v>
      </c>
    </row>
    <row r="11" spans="1:15" x14ac:dyDescent="0.25">
      <c r="A11" s="279"/>
      <c r="B11" s="280"/>
      <c r="C11" s="281"/>
      <c r="D11" s="298"/>
      <c r="E11" s="298"/>
      <c r="F11" s="287"/>
      <c r="G11" s="288"/>
      <c r="H11" s="288"/>
      <c r="I11" s="293" t="s">
        <v>274</v>
      </c>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20" x14ac:dyDescent="0.25">
      <c r="A16" s="47">
        <v>1</v>
      </c>
      <c r="B16" s="48" t="str">
        <f>VLOOKUP(A16,AUTODIAGNÓSTICO!$A$9:$J$69,3,0)</f>
        <v>PLANEAR</v>
      </c>
      <c r="C16" s="48" t="str">
        <f>VLOOKUP(A16,AUTODIAGNÓSTICO!A9:J69,6,0)</f>
        <v>Analizar las debilidades y fortalezas para la rendicón de cuentas</v>
      </c>
      <c r="D16" s="48" t="str">
        <f>VLOOKUP(A16,AUTODIAGNÓSTICO!A9:J69,8,0)</f>
        <v>Identificar y documentar las debilidades y fortalezas del establecimiento educativo para promover la participación  en la implementación de los ejercicios de rendición de cuentas con base en  la evaluación de los eventos anteriores.</v>
      </c>
      <c r="E16" s="75">
        <f>VLOOKUP(A16,AUTODIAGNÓSTICO!$A$9:$J$69,9,0)</f>
        <v>50</v>
      </c>
      <c r="F16" s="45" t="s">
        <v>252</v>
      </c>
      <c r="G16" s="45" t="s">
        <v>240</v>
      </c>
      <c r="H16" s="45" t="s">
        <v>253</v>
      </c>
      <c r="I16" s="45" t="s">
        <v>254</v>
      </c>
      <c r="J16" s="45" t="s">
        <v>242</v>
      </c>
      <c r="K16" s="46">
        <v>44600</v>
      </c>
      <c r="L16" s="46">
        <v>44634</v>
      </c>
    </row>
    <row r="17" spans="1:12" ht="165" x14ac:dyDescent="0.25">
      <c r="A17" s="47">
        <v>2</v>
      </c>
      <c r="B17" s="48" t="str">
        <f>VLOOKUP(A17,AUTODIAGNÓSTICO!$A$9:$J$69,3,0)</f>
        <v>PLANEAR</v>
      </c>
      <c r="C17" s="48" t="str">
        <f>VLOOKUP(A17,AUTODIAGNÓSTICO!A10:J70,6,0)</f>
        <v>Construir la estrategia de rendición de cuentas 
 Paso 2. 
Definir la estrategia para implementar el ejercicio de rendición de cuentas</v>
      </c>
      <c r="D17" s="48" t="str">
        <f>VLOOKUP(A17,AUTODIAGNÓSTICO!A10:J70,8,0)</f>
        <v>Establecer los canales y mecanismos virtuales que complementarán las acciones de diálogo definidas para temas específicos y para los temas generales.</v>
      </c>
      <c r="E17" s="75">
        <f>VLOOKUP(A17,AUTODIAGNÓSTICO!$A$9:$J$69,9,0)</f>
        <v>50</v>
      </c>
      <c r="F17" s="45" t="s">
        <v>243</v>
      </c>
      <c r="G17" s="45" t="s">
        <v>255</v>
      </c>
      <c r="H17" s="45" t="s">
        <v>244</v>
      </c>
      <c r="I17" s="45" t="s">
        <v>245</v>
      </c>
      <c r="J17" s="45" t="s">
        <v>242</v>
      </c>
      <c r="K17" s="46">
        <v>44592</v>
      </c>
      <c r="L17" s="46">
        <v>44899</v>
      </c>
    </row>
    <row r="18" spans="1:12" ht="105" x14ac:dyDescent="0.25">
      <c r="A18" s="47">
        <v>3</v>
      </c>
      <c r="B18" s="48" t="str">
        <f>VLOOKUP(A18,AUTODIAGNÓSTICO!$A$9:$J$69,3,0)</f>
        <v>EJECUTAR</v>
      </c>
      <c r="C18" s="48" t="str">
        <f>VLOOKUP(A18,AUTODIAGNÓSTICO!A11:J71,6,0)</f>
        <v>Realizar espacios de diálogo  de rendición de cuentas</v>
      </c>
      <c r="D18" s="48" t="str">
        <f>VLOOKUP(A18,AUTODIAGNÓSTICO!A11:J71,8,0)</f>
        <v>Asegurar el suministro y acceso de información de forma previa  a la comunidad eductiva, los ciudadanos y grupos de valor  convocados, con relación a los temas a tratar en los ejercicios de rendición de cuentas definidos.</v>
      </c>
      <c r="E18" s="75">
        <f>VLOOKUP(A18,AUTODIAGNÓSTICO!$A$9:$J$69,9,0)</f>
        <v>50</v>
      </c>
      <c r="F18" s="45" t="s">
        <v>256</v>
      </c>
      <c r="G18" s="45" t="s">
        <v>257</v>
      </c>
      <c r="H18" s="45" t="s">
        <v>246</v>
      </c>
      <c r="I18" s="45" t="s">
        <v>258</v>
      </c>
      <c r="J18" s="45" t="s">
        <v>242</v>
      </c>
      <c r="K18" s="46">
        <v>44593</v>
      </c>
      <c r="L18" s="46">
        <v>44900</v>
      </c>
    </row>
    <row r="19" spans="1:12" ht="105" x14ac:dyDescent="0.25">
      <c r="A19" s="47">
        <v>4</v>
      </c>
      <c r="B19" s="48" t="str">
        <f>VLOOKUP(A19,AUTODIAGNÓSTICO!$A$9:$J$69,3,0)</f>
        <v>EJECUTAR</v>
      </c>
      <c r="C19" s="48" t="str">
        <f>VLOOKUP(A19,AUTODIAGNÓSTICO!A12:J72,6,0)</f>
        <v>Realizar espacios de diálogo  de rendición de cuentas</v>
      </c>
      <c r="D19" s="48" t="str">
        <f>VLOOKUP(A19,AUTODIAGNÓSTICO!A12:J72,8,0)</f>
        <v>Publicar el cronograma para la inscripción de propuestas por parte de la comunidad educativa, los ciudadanos y grupos de interés, 10 días antes del evento.</v>
      </c>
      <c r="E19" s="75">
        <f>VLOOKUP(A19,AUTODIAGNÓSTICO!$A$9:$J$69,9,0)</f>
        <v>50</v>
      </c>
      <c r="F19" s="45" t="s">
        <v>247</v>
      </c>
      <c r="G19" s="45" t="s">
        <v>259</v>
      </c>
      <c r="H19" s="45" t="s">
        <v>248</v>
      </c>
      <c r="I19" s="45" t="s">
        <v>260</v>
      </c>
      <c r="J19" s="45" t="s">
        <v>242</v>
      </c>
      <c r="K19" s="46">
        <v>44593</v>
      </c>
      <c r="L19" s="46">
        <v>44900</v>
      </c>
    </row>
    <row r="20" spans="1:12" ht="75" x14ac:dyDescent="0.25">
      <c r="A20" s="47">
        <v>5</v>
      </c>
      <c r="B20" s="48" t="str">
        <f>VLOOKUP(A20,AUTODIAGNÓSTICO!$A$9:$J$69,3,0)</f>
        <v>EJECUTAR</v>
      </c>
      <c r="C20" s="48" t="str">
        <f>VLOOKUP(A20,AUTODIAGNÓSTICO!A13:J73,6,0)</f>
        <v>Realizar espacios de diálogo  de rendición de cuentas</v>
      </c>
      <c r="D20" s="48" t="str">
        <f>VLOOKUP(A20,AUTODIAGNÓSTICO!A13:J73,8,0)</f>
        <v xml:space="preserve">Diligenciar el formato interno de reporte de los resultados obtenidos en el ejercicio. </v>
      </c>
      <c r="E20" s="75">
        <f>VLOOKUP(A20,AUTODIAGNÓSTICO!$A$9:$J$69,9,0)</f>
        <v>60</v>
      </c>
      <c r="F20" s="45" t="s">
        <v>261</v>
      </c>
      <c r="G20" s="45" t="s">
        <v>262</v>
      </c>
      <c r="H20" s="45" t="s">
        <v>249</v>
      </c>
      <c r="I20" s="45" t="s">
        <v>260</v>
      </c>
      <c r="J20" s="45" t="s">
        <v>242</v>
      </c>
      <c r="K20" s="46">
        <v>44593</v>
      </c>
      <c r="L20" s="46">
        <v>44900</v>
      </c>
    </row>
    <row r="21" spans="1:12" ht="60" x14ac:dyDescent="0.25">
      <c r="A21" s="47">
        <v>6</v>
      </c>
      <c r="B21" s="48" t="str">
        <f>VLOOKUP(A21,AUTODIAGNÓSTICO!$A$9:$J$69,3,0)</f>
        <v>EJECUTAR</v>
      </c>
      <c r="C21" s="48" t="str">
        <f>VLOOKUP(A21,AUTODIAGNÓSTICO!A14:J74,6,0)</f>
        <v>Realizar espacios de diálogo  de rendición de cuentas</v>
      </c>
      <c r="D21" s="48" t="str">
        <f>VLOOKUP(A21,AUTODIAGNÓSTICO!A14:J74,8,0)</f>
        <v>Otorgar respuestas escritas, en el término de quince días a las preguntas de los ciudadanos formuladas en el marco del proceso de rendición de cuentas y publicarlas en la página web o en los medios de difusión oficiales de las entidades.</v>
      </c>
      <c r="E21" s="75">
        <f>VLOOKUP(A21,AUTODIAGNÓSTICO!$A$9:$J$69,9,0)</f>
        <v>60</v>
      </c>
      <c r="F21" s="45" t="s">
        <v>250</v>
      </c>
      <c r="G21" s="45" t="s">
        <v>263</v>
      </c>
      <c r="H21" s="45" t="s">
        <v>251</v>
      </c>
      <c r="I21" s="45" t="s">
        <v>260</v>
      </c>
      <c r="J21" s="45" t="s">
        <v>242</v>
      </c>
      <c r="K21" s="46">
        <v>44593</v>
      </c>
      <c r="L21" s="46">
        <v>44900</v>
      </c>
    </row>
    <row r="22" spans="1:12" ht="120" x14ac:dyDescent="0.25">
      <c r="A22" s="47">
        <v>7</v>
      </c>
      <c r="B22" s="48" t="str">
        <f>VLOOKUP(A22,AUTODIAGNÓSTICO!$A$9:$J$69,3,0)</f>
        <v>VERIFICAR</v>
      </c>
      <c r="C22" s="48" t="str">
        <f>VLOOKUP(A22,AUTODIAGNÓSTICO!A15:J75,6,0)</f>
        <v>Cuantificar el impacto de las acciones de rendición de cuentas para divulgarlos a la ciudadanía</v>
      </c>
      <c r="D22" s="48" t="str">
        <f>VLOOKUP(A22,AUTODIAGNÓSTICO!A15:J75,8,0)</f>
        <v>Aplicar la evaluación de la estrategia remdición de cuentas</v>
      </c>
      <c r="E22" s="75">
        <f>VLOOKUP(A22,AUTODIAGNÓSTICO!$A$9:$J$69,9,0)</f>
        <v>50</v>
      </c>
      <c r="F22" s="45" t="s">
        <v>264</v>
      </c>
      <c r="G22" s="45" t="s">
        <v>265</v>
      </c>
      <c r="H22" s="45" t="s">
        <v>241</v>
      </c>
      <c r="I22" s="45" t="s">
        <v>254</v>
      </c>
      <c r="J22" s="45" t="s">
        <v>242</v>
      </c>
      <c r="K22" s="46">
        <v>44593</v>
      </c>
      <c r="L22" s="46">
        <v>44900</v>
      </c>
    </row>
    <row r="23" spans="1:12" ht="105" x14ac:dyDescent="0.25">
      <c r="A23" s="47">
        <v>8</v>
      </c>
      <c r="B23" s="48" t="str">
        <f>VLOOKUP(A23,AUTODIAGNÓSTICO!$A$9:$J$69,3,0)</f>
        <v>VERIFICAR</v>
      </c>
      <c r="C23" s="48" t="str">
        <f>VLOOKUP(A23,AUTODIAGNÓSTICO!A16:J76,6,0)</f>
        <v>Cuantificar el impacto de las acciones de rendición de cuentas para divulgarlos a la ciudadanía</v>
      </c>
      <c r="D23" s="48" t="str">
        <f>VLOOKUP(A23,AUTODIAGNÓSTICO!A16:J76,8,0)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23" s="75">
        <f>VLOOKUP(A23,AUTODIAGNÓSTICO!$A$9:$J$69,9,0)</f>
        <v>60</v>
      </c>
      <c r="F23" s="45" t="s">
        <v>266</v>
      </c>
      <c r="G23" s="45" t="s">
        <v>268</v>
      </c>
      <c r="H23" s="45" t="s">
        <v>267</v>
      </c>
      <c r="I23" s="45" t="s">
        <v>260</v>
      </c>
      <c r="J23" s="45" t="s">
        <v>242</v>
      </c>
      <c r="K23" s="46">
        <v>44593</v>
      </c>
      <c r="L23" s="46">
        <v>44900</v>
      </c>
    </row>
    <row r="24" spans="1:12" ht="255" x14ac:dyDescent="0.25">
      <c r="A24" s="47">
        <v>9</v>
      </c>
      <c r="B24" s="48" t="e">
        <f>VLOOKUP(A24,AUTODIAGNÓSTICO!$A$9:$J$69,3,0)</f>
        <v>#N/A</v>
      </c>
      <c r="C24" s="48" t="e">
        <f>VLOOKUP(A24,AUTODIAGNÓSTICO!A17:J77,6,0)</f>
        <v>#N/A</v>
      </c>
      <c r="D24" s="48" t="e">
        <f>VLOOKUP(A24,AUTODIAGNÓSTICO!A17:J77,8,0)</f>
        <v>#N/A</v>
      </c>
      <c r="E24" s="75" t="e">
        <f>VLOOKUP(A24,AUTODIAGNÓSTICO!$A$9:$J$69,9,0)</f>
        <v>#N/A</v>
      </c>
      <c r="F24" s="45" t="s">
        <v>284</v>
      </c>
      <c r="G24" s="45" t="s">
        <v>285</v>
      </c>
      <c r="H24" s="45" t="s">
        <v>286</v>
      </c>
      <c r="I24" s="45" t="s">
        <v>287</v>
      </c>
      <c r="J24" s="45" t="s">
        <v>242</v>
      </c>
      <c r="K24" s="46">
        <v>44621</v>
      </c>
      <c r="L24" s="46">
        <v>44706</v>
      </c>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cerleon 13</cp:lastModifiedBy>
  <cp:lastPrinted>2021-12-27T19:55:26Z</cp:lastPrinted>
  <dcterms:created xsi:type="dcterms:W3CDTF">2021-11-16T13:51:36Z</dcterms:created>
  <dcterms:modified xsi:type="dcterms:W3CDTF">2024-05-14T14:41:33Z</dcterms:modified>
</cp:coreProperties>
</file>