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om\Downloads\"/>
    </mc:Choice>
  </mc:AlternateContent>
  <xr:revisionPtr revIDLastSave="0" documentId="13_ncr:1_{CD5796D1-BB22-4E9D-9BAE-AB7CE86A8A8F}" xr6:coauthVersionLast="47" xr6:coauthVersionMax="47" xr10:uidLastSave="{00000000-0000-0000-0000-000000000000}"/>
  <bookViews>
    <workbookView xWindow="-110" yWindow="-110" windowWidth="19420" windowHeight="10300" xr2:uid="{DC855B01-DE00-4897-AD52-294E8385C0E2}"/>
  </bookViews>
  <sheets>
    <sheet name="DOCENTES" sheetId="1" r:id="rId1"/>
    <sheet name="INFORME DOCENTES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2" l="1"/>
  <c r="I89" i="2"/>
  <c r="I88" i="2"/>
  <c r="I87" i="2"/>
  <c r="I86" i="2"/>
  <c r="I85" i="2"/>
  <c r="I84" i="2"/>
  <c r="I83" i="2"/>
  <c r="I90" i="2" s="1"/>
  <c r="D86" i="2"/>
  <c r="D85" i="2"/>
  <c r="D84" i="2"/>
  <c r="C86" i="2"/>
  <c r="S82" i="2"/>
  <c r="F27" i="2"/>
  <c r="G39" i="2"/>
  <c r="G41" i="2"/>
  <c r="G42" i="2"/>
  <c r="J27" i="2" l="1"/>
  <c r="K25" i="2" s="1"/>
  <c r="E27" i="2"/>
  <c r="K26" i="2" l="1"/>
  <c r="K27" i="2" s="1"/>
  <c r="J17" i="2"/>
  <c r="AQ8" i="1"/>
  <c r="AQ5" i="1"/>
  <c r="AP8" i="1"/>
  <c r="AP7" i="1"/>
  <c r="AQ7" i="1" s="1"/>
  <c r="AP6" i="1"/>
  <c r="AQ6" i="1" s="1"/>
  <c r="AP5" i="1"/>
  <c r="AP4" i="1"/>
  <c r="AQ4" i="1" s="1"/>
  <c r="AP3" i="1"/>
  <c r="AQ3" i="1" s="1"/>
  <c r="AH7" i="1"/>
  <c r="AH4" i="1"/>
  <c r="AH3" i="1"/>
  <c r="AG8" i="1"/>
  <c r="AH8" i="1" s="1"/>
  <c r="AG7" i="1"/>
  <c r="AG6" i="1"/>
  <c r="AH6" i="1" s="1"/>
  <c r="AG5" i="1"/>
  <c r="AH5" i="1" s="1"/>
  <c r="AG4" i="1"/>
  <c r="AG3" i="1"/>
  <c r="AC8" i="1"/>
  <c r="AC7" i="1"/>
  <c r="AC6" i="1"/>
  <c r="AC3" i="1"/>
  <c r="AB8" i="1"/>
  <c r="AB7" i="1"/>
  <c r="AB6" i="1"/>
  <c r="AB5" i="1"/>
  <c r="AC5" i="1" s="1"/>
  <c r="AB4" i="1"/>
  <c r="AC4" i="1" s="1"/>
  <c r="AB3" i="1"/>
  <c r="Y3" i="1"/>
  <c r="AI3" i="1" s="1"/>
  <c r="AR3" i="1" s="1"/>
  <c r="AS3" i="1" s="1"/>
  <c r="X8" i="1"/>
  <c r="Y8" i="1" s="1"/>
  <c r="AI8" i="1" s="1"/>
  <c r="AR8" i="1" s="1"/>
  <c r="AS8" i="1" s="1"/>
  <c r="X7" i="1"/>
  <c r="Y7" i="1" s="1"/>
  <c r="AI7" i="1" s="1"/>
  <c r="X6" i="1"/>
  <c r="Y6" i="1" s="1"/>
  <c r="AI6" i="1" s="1"/>
  <c r="X4" i="1"/>
  <c r="Y4" i="1" s="1"/>
  <c r="X5" i="1"/>
  <c r="Y5" i="1" s="1"/>
  <c r="AI5" i="1" s="1"/>
  <c r="AR5" i="1" s="1"/>
  <c r="AS5" i="1" s="1"/>
  <c r="X3" i="1"/>
  <c r="AR6" i="1" l="1"/>
  <c r="AS6" i="1" s="1"/>
  <c r="AI4" i="1"/>
  <c r="AR4" i="1" s="1"/>
  <c r="AS4" i="1" s="1"/>
  <c r="AR7" i="1"/>
  <c r="AS7" i="1" s="1"/>
  <c r="K16" i="2"/>
  <c r="K15" i="2"/>
  <c r="K17" i="2" s="1"/>
</calcChain>
</file>

<file path=xl/sharedStrings.xml><?xml version="1.0" encoding="utf-8"?>
<sst xmlns="http://schemas.openxmlformats.org/spreadsheetml/2006/main" count="239" uniqueCount="158">
  <si>
    <t>Número</t>
  </si>
  <si>
    <t xml:space="preserve">Entidad territorial certificada (departamento o municipio certificado en educación)
</t>
  </si>
  <si>
    <t>NORTE DE SANTANDER</t>
  </si>
  <si>
    <t>Municipio</t>
  </si>
  <si>
    <t>CHITAGÁ</t>
  </si>
  <si>
    <t>Tipo de 
identificación</t>
  </si>
  <si>
    <t>Número de 
documento</t>
  </si>
  <si>
    <t>Datos de identificación del docente evaluado</t>
  </si>
  <si>
    <t>Apellidos y
nombres</t>
  </si>
  <si>
    <t>GUERRERO COGOLLO ERICK JULIAN</t>
  </si>
  <si>
    <t>PORTILLA RODRIGUEZ LUIS LEONEL</t>
  </si>
  <si>
    <t>GARCIA VILLAMIZAR NANCY YOLIMA</t>
  </si>
  <si>
    <t>MORENO BUITRAGO YAMILE</t>
  </si>
  <si>
    <t>VILLAMIZAR CARVAJAL SLENDY JOHANNA</t>
  </si>
  <si>
    <t>MENESES OROZCO NEIDA MANUELA</t>
  </si>
  <si>
    <t>CC</t>
  </si>
  <si>
    <t>Establecimiento
 educativo</t>
  </si>
  <si>
    <t>I.E.R.PRESIDENTE</t>
  </si>
  <si>
    <t>Código DANE</t>
  </si>
  <si>
    <t>Zona</t>
  </si>
  <si>
    <t>Rural</t>
  </si>
  <si>
    <t>Área</t>
  </si>
  <si>
    <t>Básica secundaria</t>
  </si>
  <si>
    <t>Básica primaria</t>
  </si>
  <si>
    <t>Matemáticas</t>
  </si>
  <si>
    <t>Nivel</t>
  </si>
  <si>
    <t xml:space="preserve">Para cada docente, la suma de las ponderaciones 
de las 3 áreas de gestión debe ser igual a 70 </t>
  </si>
  <si>
    <t>Ponderación 
académica</t>
  </si>
  <si>
    <t>Ponderación 
administrativa</t>
  </si>
  <si>
    <t>Ponderación 
comunitaria</t>
  </si>
  <si>
    <t>Valoración de las competencias funcionales</t>
  </si>
  <si>
    <t>Dominio
curricular</t>
  </si>
  <si>
    <t xml:space="preserve">Planeación y 
organización </t>
  </si>
  <si>
    <t xml:space="preserve">Pedagógica y
didáctica </t>
  </si>
  <si>
    <t>Evaluación del
aprendizaje</t>
  </si>
  <si>
    <t xml:space="preserve">Promedio
académica </t>
  </si>
  <si>
    <t>Ponderación académica</t>
  </si>
  <si>
    <t>Uso de recursos</t>
  </si>
  <si>
    <t>Seguimiento de procesos</t>
  </si>
  <si>
    <t xml:space="preserve">Promedio administrativa </t>
  </si>
  <si>
    <t>Comunicación
 institucional</t>
  </si>
  <si>
    <t>Interacción
 comunidad</t>
  </si>
  <si>
    <t>Promedio 
comunitaria</t>
  </si>
  <si>
    <t>Ponderación
 comunitaria</t>
  </si>
  <si>
    <t xml:space="preserve">Subtotal funciones </t>
  </si>
  <si>
    <t xml:space="preserve">Para cada docente evaluado se deben seleccionar las tres competencias comportamentales evaluadas
</t>
  </si>
  <si>
    <t>Comportamental 
1</t>
  </si>
  <si>
    <t>Comportamental 
2</t>
  </si>
  <si>
    <t>Comportamental 3</t>
  </si>
  <si>
    <t>Liderazgo</t>
  </si>
  <si>
    <t>Trabajo en equipo</t>
  </si>
  <si>
    <t>Compromiso social</t>
  </si>
  <si>
    <t>Negociación y 
mediación</t>
  </si>
  <si>
    <t>Iniciativa</t>
  </si>
  <si>
    <t>Comunicación y relaciones
 interpersonales</t>
  </si>
  <si>
    <t>Orientación al logro</t>
  </si>
  <si>
    <t>Puntaje
 comportamental
 1</t>
  </si>
  <si>
    <t>Puntaje 
comportamental 2</t>
  </si>
  <si>
    <t>Puntaje 
comportamental 3</t>
  </si>
  <si>
    <t>Promedio 
comportamentales</t>
  </si>
  <si>
    <t>Ponderación 
comportamentales</t>
  </si>
  <si>
    <t>Evaluación competencias comportamentales</t>
  </si>
  <si>
    <t xml:space="preserve">Resultado final </t>
  </si>
  <si>
    <t>Puntaje total</t>
  </si>
  <si>
    <t>Valoración final</t>
  </si>
  <si>
    <t>MINISTERIO DE EDUCACIÓN NACIONAL
EVALUACIÓN ANUAL DE DESEMPEÑO DE DOCENTES 
RESULTADO DE DOCENTES - EVALUACIÓN 2025
INFORME DE RESUMEN</t>
  </si>
  <si>
    <r>
      <rPr>
        <b/>
        <sz val="11"/>
        <color theme="1"/>
        <rFont val="Calibri"/>
        <family val="2"/>
        <scheme val="minor"/>
      </rPr>
      <t>ENTIDAD TERRITORIAL:</t>
    </r>
    <r>
      <rPr>
        <sz val="11"/>
        <color theme="1"/>
        <rFont val="Calibri"/>
        <family val="2"/>
        <scheme val="minor"/>
      </rPr>
      <t xml:space="preserve"> NORTE DE SANTANDER</t>
    </r>
  </si>
  <si>
    <t>CONSOLIDADO DEL TOTAL DE DOCENTES EVALUADOS</t>
  </si>
  <si>
    <t>Según área (secundaria y media)</t>
  </si>
  <si>
    <t>%</t>
  </si>
  <si>
    <t>Ciencias naturales y educación ambiental</t>
  </si>
  <si>
    <t>Ciencias sociales</t>
  </si>
  <si>
    <t>Educación artística y cultural</t>
  </si>
  <si>
    <t>Educación física, recreación y deportes</t>
  </si>
  <si>
    <t>Educación ética y en valores</t>
  </si>
  <si>
    <t>Educación religiosa</t>
  </si>
  <si>
    <t>Humanidades - Lengua Castellana</t>
  </si>
  <si>
    <t>Idioma Extranjero</t>
  </si>
  <si>
    <t>Tecnología e informática</t>
  </si>
  <si>
    <t>Filosofía</t>
  </si>
  <si>
    <t>Ciencias económicas y políticas</t>
  </si>
  <si>
    <t>TOTAL</t>
  </si>
  <si>
    <t>Según zona</t>
  </si>
  <si>
    <t>Urbana</t>
  </si>
  <si>
    <t>Idioma Extranjero - Inglés</t>
  </si>
  <si>
    <t>Según nivel</t>
  </si>
  <si>
    <t>Preescolar</t>
  </si>
  <si>
    <t>B. primaria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</si>
  <si>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</si>
  <si>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</si>
  <si>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</si>
  <si>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</si>
  <si>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</si>
  <si>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</si>
  <si>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</si>
  <si>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</si>
  <si>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</si>
  <si>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</si>
  <si>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t>Funcional</t>
  </si>
  <si>
    <t>Dominio curricular</t>
  </si>
  <si>
    <t>Planeación organización</t>
  </si>
  <si>
    <t>Pedagógica y didáctica</t>
  </si>
  <si>
    <t>Evaluación del aprendizaje</t>
  </si>
  <si>
    <t>GESTIÓN ACADÉMICA</t>
  </si>
  <si>
    <t>GESTIÓN ADMINISTRATIVA</t>
  </si>
  <si>
    <t>Comunicación institucional</t>
  </si>
  <si>
    <t>Interacción comunidad - entorno</t>
  </si>
  <si>
    <t>GESTIÓN COMUNITARIA</t>
  </si>
  <si>
    <t>Comportamental</t>
  </si>
  <si>
    <t>Comportamental 1</t>
  </si>
  <si>
    <t>Comportamental 2</t>
  </si>
  <si>
    <t>TOTAL COMPORTAMENTALES</t>
  </si>
  <si>
    <t>PUNTAJE TOTAL</t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</si>
  <si>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</si>
  <si>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</si>
  <si>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</si>
  <si>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</si>
  <si>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</si>
  <si>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92.1</t>
  </si>
  <si>
    <t>91.5</t>
  </si>
  <si>
    <t>93.0</t>
  </si>
  <si>
    <t>92.0</t>
  </si>
  <si>
    <t>93.6</t>
  </si>
  <si>
    <t>81.8</t>
  </si>
  <si>
    <t>87.7</t>
  </si>
  <si>
    <t>93.5</t>
  </si>
  <si>
    <t>98.3</t>
  </si>
  <si>
    <t>95.9</t>
  </si>
  <si>
    <t>88.1</t>
  </si>
  <si>
    <t>86.8</t>
  </si>
  <si>
    <t>88.9</t>
  </si>
  <si>
    <t>98.2</t>
  </si>
  <si>
    <t>5.6</t>
  </si>
  <si>
    <t>3.6</t>
  </si>
  <si>
    <t>4.9</t>
  </si>
  <si>
    <t>5.4</t>
  </si>
  <si>
    <t>4.8</t>
  </si>
  <si>
    <t>4.6</t>
  </si>
  <si>
    <t>5.8</t>
  </si>
  <si>
    <t>5.2</t>
  </si>
  <si>
    <t>0.8</t>
  </si>
  <si>
    <t>2.6</t>
  </si>
  <si>
    <t>6.4</t>
  </si>
  <si>
    <t>9.4</t>
  </si>
  <si>
    <t>6.6</t>
  </si>
  <si>
    <t>7.4</t>
  </si>
  <si>
    <t>3.0</t>
  </si>
  <si>
    <t>INFORME GRAFICO</t>
  </si>
  <si>
    <t>Porcentaje de docentes por categoría</t>
  </si>
  <si>
    <t>CATEGORÍA</t>
  </si>
  <si>
    <t>NO SATISFACTORIO</t>
  </si>
  <si>
    <t>SATISFACTORIO</t>
  </si>
  <si>
    <t>SOBRESALIENTE</t>
  </si>
  <si>
    <t>Competencias comportamentales</t>
  </si>
  <si>
    <t>COMPETENCIA</t>
  </si>
  <si>
    <t>Frecuencia</t>
  </si>
  <si>
    <t>Comunicación y relaciones</t>
  </si>
  <si>
    <t>Negociación y mediación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</si>
</sst>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vertAlign val="superscript"/>
      <sz val="8"/>
      <name val="Verdana"/>
      <family val="2"/>
    </font>
    <font>
      <b/>
      <sz val="6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thin">
        <color indexed="9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12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43" fontId="0" fillId="0" borderId="1" xfId="1" applyFont="1" applyBorder="1" applyAlignment="1">
      <alignment horizontal="left" vertical="top"/>
    </xf>
    <xf numFmtId="43" fontId="0" fillId="0" borderId="1" xfId="1" applyFont="1" applyBorder="1" applyAlignment="1">
      <alignment horizontal="center" vertical="top"/>
    </xf>
    <xf numFmtId="4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43" fontId="0" fillId="0" borderId="1" xfId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60" xfId="0" applyBorder="1" applyAlignment="1"/>
    <xf numFmtId="0" fontId="3" fillId="0" borderId="2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64" fontId="4" fillId="0" borderId="67" xfId="0" applyNumberFormat="1" applyFont="1" applyBorder="1" applyAlignment="1">
      <alignment horizontal="center" vertical="center"/>
    </xf>
    <xf numFmtId="164" fontId="4" fillId="0" borderId="68" xfId="0" applyNumberFormat="1" applyFont="1" applyBorder="1" applyAlignment="1">
      <alignment horizontal="center" vertical="center"/>
    </xf>
    <xf numFmtId="164" fontId="4" fillId="0" borderId="69" xfId="0" applyNumberFormat="1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3" fillId="2" borderId="73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 wrapText="1"/>
    </xf>
    <xf numFmtId="164" fontId="4" fillId="0" borderId="75" xfId="0" applyNumberFormat="1" applyFont="1" applyBorder="1" applyAlignment="1">
      <alignment horizontal="center" vertical="center"/>
    </xf>
    <xf numFmtId="164" fontId="4" fillId="0" borderId="76" xfId="0" applyNumberFormat="1" applyFont="1" applyBorder="1" applyAlignment="1">
      <alignment horizontal="center" vertical="center"/>
    </xf>
    <xf numFmtId="164" fontId="4" fillId="0" borderId="77" xfId="0" applyNumberFormat="1" applyFont="1" applyBorder="1" applyAlignment="1">
      <alignment horizontal="center" vertical="center"/>
    </xf>
    <xf numFmtId="164" fontId="3" fillId="0" borderId="78" xfId="0" applyNumberFormat="1" applyFont="1" applyBorder="1" applyAlignment="1">
      <alignment horizontal="center" vertical="center"/>
    </xf>
    <xf numFmtId="164" fontId="4" fillId="0" borderId="79" xfId="0" applyNumberFormat="1" applyFont="1" applyBorder="1" applyAlignment="1">
      <alignment horizontal="center" vertical="center"/>
    </xf>
    <xf numFmtId="164" fontId="3" fillId="0" borderId="80" xfId="0" applyNumberFormat="1" applyFont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83" xfId="0" applyFont="1" applyBorder="1" applyAlignment="1">
      <alignment horizontal="center" vertical="center"/>
    </xf>
    <xf numFmtId="164" fontId="4" fillId="0" borderId="84" xfId="0" applyNumberFormat="1" applyFont="1" applyBorder="1" applyAlignment="1">
      <alignment horizontal="center" vertical="center"/>
    </xf>
    <xf numFmtId="0" fontId="4" fillId="0" borderId="85" xfId="0" applyFont="1" applyBorder="1" applyAlignment="1">
      <alignment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vertical="center"/>
    </xf>
    <xf numFmtId="0" fontId="4" fillId="0" borderId="88" xfId="0" applyFont="1" applyBorder="1" applyAlignment="1">
      <alignment horizontal="center" vertical="center"/>
    </xf>
    <xf numFmtId="164" fontId="4" fillId="0" borderId="89" xfId="0" applyNumberFormat="1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164" fontId="3" fillId="0" borderId="9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chemeClr val="tx1"/>
                </a:solidFill>
              </a:rPr>
              <a:t>Porcentaje</a:t>
            </a:r>
            <a:r>
              <a:rPr lang="es-CO" sz="1200" b="1" baseline="0">
                <a:solidFill>
                  <a:schemeClr val="tx1"/>
                </a:solidFill>
              </a:rPr>
              <a:t> de docentes por categoria de desempeño</a:t>
            </a:r>
          </a:p>
          <a:p>
            <a:pPr>
              <a:defRPr/>
            </a:pPr>
            <a:endParaRPr lang="es-CO" sz="1200" b="1" baseline="0"/>
          </a:p>
          <a:p>
            <a:pPr>
              <a:defRPr/>
            </a:pPr>
            <a:endParaRPr lang="es-CO" sz="1200" b="1" baseline="0"/>
          </a:p>
          <a:p>
            <a:pPr>
              <a:defRPr/>
            </a:pPr>
            <a:endParaRPr lang="es-CO" sz="1200" b="1" baseline="0"/>
          </a:p>
          <a:p>
            <a:pPr>
              <a:defRPr/>
            </a:pPr>
            <a:endParaRPr lang="es-CO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66097496239937"/>
          <c:y val="0.17558876838508394"/>
          <c:w val="0.7926031437081601"/>
          <c:h val="0.65250501002004013"/>
        </c:manualLayout>
      </c:layout>
      <c:pie3DChart>
        <c:varyColors val="1"/>
        <c:ser>
          <c:idx val="0"/>
          <c:order val="0"/>
          <c:tx>
            <c:strRef>
              <c:f>[2]Grafico!$B$1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49-4C63-B790-4895F4CC6ED7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49-4C63-B790-4895F4CC6ED7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49-4C63-B790-4895F4CC6ED7}"/>
              </c:ext>
            </c:extLst>
          </c:dPt>
          <c:dLbls>
            <c:dLbl>
              <c:idx val="0"/>
              <c:layout>
                <c:manualLayout>
                  <c:x val="4.8600174978127228E-3"/>
                  <c:y val="5.9911781860600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</a:t>
                    </a:r>
                    <a:r>
                      <a:rPr lang="en-US" baseline="0"/>
                      <a:t> SATISFACTORIO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B49-4C63-B790-4895F4CC6ED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SATISFACTORIO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53434562545186"/>
                      <c:h val="9.987893462469733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DB49-4C63-B790-4895F4CC6ED7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SOBRESALIENTE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97613882863339"/>
                      <c:h val="9.584342211460855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DB49-4C63-B790-4895F4CC6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[2]Grafico!$A$2:$A$4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[2]Grafico!$B$2:$B$4</c:f>
              <c:numCache>
                <c:formatCode>General</c:formatCode>
                <c:ptCount val="3"/>
                <c:pt idx="0">
                  <c:v>0</c:v>
                </c:pt>
                <c:pt idx="1">
                  <c:v>33.299999999999997</c:v>
                </c:pt>
                <c:pt idx="2">
                  <c:v>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49-4C63-B790-4895F4CC6ED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  <a:scene3d>
      <a:camera prst="orthographicFront"/>
      <a:lightRig rig="threePt" dir="t"/>
    </a:scene3d>
    <a:sp3d prstMaterial="metal"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Porcentaje</a:t>
            </a:r>
            <a:r>
              <a:rPr lang="en-US" sz="1100" b="1" baseline="0">
                <a:solidFill>
                  <a:schemeClr val="tx1"/>
                </a:solidFill>
              </a:rPr>
              <a:t> de elección competencias comportamentales</a:t>
            </a:r>
            <a:endParaRPr lang="en-US" sz="1100" b="1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[3]Competencias!$B$1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[3]Competencias!$A$2:$A$8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[3]Competencias!$B$2:$B$8</c:f>
              <c:numCache>
                <c:formatCode>General</c:formatCode>
                <c:ptCount val="7"/>
                <c:pt idx="0">
                  <c:v>11.1</c:v>
                </c:pt>
                <c:pt idx="1">
                  <c:v>16.7</c:v>
                </c:pt>
                <c:pt idx="2">
                  <c:v>22.2</c:v>
                </c:pt>
                <c:pt idx="3">
                  <c:v>5.6</c:v>
                </c:pt>
                <c:pt idx="4">
                  <c:v>22.2</c:v>
                </c:pt>
                <c:pt idx="5">
                  <c:v>16.7</c:v>
                </c:pt>
                <c:pt idx="6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FE0-A34D-F6BC4CF8FF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43303983"/>
        <c:axId val="2079433679"/>
      </c:barChart>
      <c:catAx>
        <c:axId val="1943303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9433679"/>
        <c:crosses val="autoZero"/>
        <c:auto val="1"/>
        <c:lblAlgn val="ctr"/>
        <c:lblOffset val="100"/>
        <c:noMultiLvlLbl val="0"/>
      </c:catAx>
      <c:valAx>
        <c:axId val="2079433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solidFill>
                      <a:schemeClr val="tx1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303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4</xdr:row>
      <xdr:rowOff>120224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587D94-1855-7EC3-7AB3-4D7AAA997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856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8</xdr:col>
      <xdr:colOff>146779</xdr:colOff>
      <xdr:row>75</xdr:row>
      <xdr:rowOff>177531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BDCBED4-0ED2-8944-68D2-4138E6C9F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1328400"/>
          <a:ext cx="5480779" cy="2755631"/>
        </a:xfrm>
        <a:prstGeom prst="rect">
          <a:avLst/>
        </a:prstGeom>
      </xdr:spPr>
    </xdr:pic>
    <xdr:clientData/>
  </xdr:twoCellAnchor>
  <xdr:twoCellAnchor>
    <xdr:from>
      <xdr:col>0</xdr:col>
      <xdr:colOff>35560</xdr:colOff>
      <xdr:row>87</xdr:row>
      <xdr:rowOff>101600</xdr:rowOff>
    </xdr:from>
    <xdr:to>
      <xdr:col>4</xdr:col>
      <xdr:colOff>378460</xdr:colOff>
      <xdr:row>105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64D4D3-5E24-4901-92FE-450CA2131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554990</xdr:colOff>
      <xdr:row>90</xdr:row>
      <xdr:rowOff>137160</xdr:rowOff>
    </xdr:from>
    <xdr:to>
      <xdr:col>9</xdr:col>
      <xdr:colOff>666750</xdr:colOff>
      <xdr:row>105</xdr:row>
      <xdr:rowOff>137160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C91B15-E4D7-4AE0-A43E-397B33057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chivo%208.%20%20Informe%20Evaluaci&#243;n%20docente%201278%20%202022%20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grafico_docen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co_compet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entes"/>
      <sheetName val="Directivos"/>
      <sheetName val="Informe Docentes"/>
      <sheetName val="Informe Directivos"/>
    </sheetNames>
    <sheetDataSet>
      <sheetData sheetId="0">
        <row r="4">
          <cell r="T4">
            <v>85</v>
          </cell>
          <cell r="W4">
            <v>85</v>
          </cell>
          <cell r="Y4">
            <v>85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"/>
    </sheetNames>
    <sheetDataSet>
      <sheetData sheetId="0">
        <row r="1">
          <cell r="B1" t="str">
            <v>%</v>
          </cell>
        </row>
        <row r="2">
          <cell r="A2" t="str">
            <v>NO SATISFACTORIO</v>
          </cell>
          <cell r="B2">
            <v>0</v>
          </cell>
        </row>
        <row r="3">
          <cell r="A3" t="str">
            <v>SATISFACTORIO</v>
          </cell>
          <cell r="B3">
            <v>33.299999999999997</v>
          </cell>
        </row>
        <row r="4">
          <cell r="A4" t="str">
            <v>SOBRESALIENTE</v>
          </cell>
          <cell r="B4">
            <v>66.7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encias"/>
    </sheetNames>
    <sheetDataSet>
      <sheetData sheetId="0">
        <row r="1">
          <cell r="B1" t="str">
            <v>%</v>
          </cell>
        </row>
        <row r="2">
          <cell r="A2" t="str">
            <v>Liderazgo</v>
          </cell>
          <cell r="B2">
            <v>11.1</v>
          </cell>
        </row>
        <row r="3">
          <cell r="A3" t="str">
            <v>Comunicación y relaciones</v>
          </cell>
          <cell r="B3">
            <v>16.7</v>
          </cell>
        </row>
        <row r="4">
          <cell r="A4" t="str">
            <v>Trabajo en equipo</v>
          </cell>
          <cell r="B4">
            <v>22.2</v>
          </cell>
        </row>
        <row r="5">
          <cell r="A5" t="str">
            <v>Negociación y mediación</v>
          </cell>
          <cell r="B5">
            <v>5.6</v>
          </cell>
        </row>
        <row r="6">
          <cell r="A6" t="str">
            <v>Compromiso social</v>
          </cell>
          <cell r="B6">
            <v>22.2</v>
          </cell>
        </row>
        <row r="7">
          <cell r="A7" t="str">
            <v>Iniciativa</v>
          </cell>
          <cell r="B7">
            <v>16.7</v>
          </cell>
        </row>
        <row r="8">
          <cell r="A8" t="str">
            <v>Orientación al logro</v>
          </cell>
          <cell r="B8">
            <v>5.6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C70D-3A2A-4212-A07A-54B730B59DF9}">
  <dimension ref="A1:AS10"/>
  <sheetViews>
    <sheetView tabSelected="1" topLeftCell="AJ1" workbookViewId="0">
      <selection activeCell="H1" sqref="H1:I1"/>
    </sheetView>
  </sheetViews>
  <sheetFormatPr baseColWidth="10" defaultRowHeight="14.5" x14ac:dyDescent="0.35"/>
  <cols>
    <col min="8" max="8" width="15.54296875" customWidth="1"/>
    <col min="9" max="9" width="16.81640625" customWidth="1"/>
    <col min="10" max="10" width="37.1796875" customWidth="1"/>
    <col min="11" max="11" width="21" customWidth="1"/>
    <col min="12" max="12" width="19.1796875" customWidth="1"/>
    <col min="15" max="15" width="13" customWidth="1"/>
    <col min="16" max="16" width="17.54296875" customWidth="1"/>
    <col min="17" max="17" width="16.08984375" customWidth="1"/>
    <col min="18" max="18" width="16.81640625" customWidth="1"/>
    <col min="19" max="19" width="19.1796875" customWidth="1"/>
    <col min="20" max="20" width="13.81640625" customWidth="1"/>
    <col min="21" max="21" width="17.08984375" customWidth="1"/>
    <col min="22" max="22" width="14.6328125" customWidth="1"/>
    <col min="23" max="23" width="14.1796875" customWidth="1"/>
    <col min="24" max="24" width="15.453125" customWidth="1"/>
    <col min="25" max="25" width="14.36328125" customWidth="1"/>
    <col min="26" max="26" width="15" customWidth="1"/>
    <col min="27" max="27" width="16.81640625" customWidth="1"/>
    <col min="28" max="28" width="22.81640625" customWidth="1"/>
    <col min="31" max="31" width="17.08984375" customWidth="1"/>
    <col min="32" max="32" width="19" customWidth="1"/>
    <col min="33" max="34" width="18.81640625" customWidth="1"/>
    <col min="35" max="35" width="20.1796875" customWidth="1"/>
    <col min="36" max="36" width="17.54296875" customWidth="1"/>
    <col min="37" max="37" width="20.453125" customWidth="1"/>
    <col min="38" max="38" width="21.1796875" customWidth="1"/>
    <col min="39" max="39" width="21.81640625" customWidth="1"/>
    <col min="40" max="40" width="18.08984375" customWidth="1"/>
    <col min="41" max="41" width="18.1796875" customWidth="1"/>
    <col min="42" max="42" width="17.6328125" customWidth="1"/>
    <col min="43" max="43" width="16.81640625" customWidth="1"/>
    <col min="44" max="44" width="16.6328125" customWidth="1"/>
    <col min="45" max="45" width="16.36328125" customWidth="1"/>
  </cols>
  <sheetData>
    <row r="1" spans="1:45" ht="72" customHeight="1" x14ac:dyDescent="0.35">
      <c r="A1" s="180" t="s">
        <v>0</v>
      </c>
      <c r="B1" s="181" t="s">
        <v>1</v>
      </c>
      <c r="C1" s="182"/>
      <c r="D1" s="182"/>
      <c r="E1" s="182"/>
      <c r="F1" s="180" t="s">
        <v>3</v>
      </c>
      <c r="G1" s="180"/>
      <c r="H1" s="182"/>
      <c r="I1" s="182"/>
      <c r="J1" s="180" t="s">
        <v>7</v>
      </c>
      <c r="K1" s="180"/>
      <c r="L1" s="180"/>
      <c r="M1" s="180"/>
      <c r="N1" s="180"/>
      <c r="O1" s="180"/>
      <c r="P1" s="180"/>
      <c r="Q1" s="183" t="s">
        <v>26</v>
      </c>
      <c r="R1" s="183"/>
      <c r="S1" s="183"/>
      <c r="T1" s="180" t="s">
        <v>30</v>
      </c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4"/>
      <c r="AJ1" s="181" t="s">
        <v>45</v>
      </c>
      <c r="AK1" s="181"/>
      <c r="AL1" s="181"/>
      <c r="AM1" s="180" t="s">
        <v>61</v>
      </c>
      <c r="AN1" s="180"/>
      <c r="AO1" s="180"/>
      <c r="AP1" s="180"/>
      <c r="AQ1" s="180"/>
      <c r="AR1" s="180" t="s">
        <v>62</v>
      </c>
      <c r="AS1" s="180"/>
    </row>
    <row r="2" spans="1:45" ht="42.5" customHeight="1" x14ac:dyDescent="0.35">
      <c r="A2" s="180"/>
      <c r="B2" s="182"/>
      <c r="C2" s="182"/>
      <c r="D2" s="182"/>
      <c r="E2" s="182"/>
      <c r="F2" s="180"/>
      <c r="G2" s="180"/>
      <c r="H2" s="185" t="s">
        <v>5</v>
      </c>
      <c r="I2" s="185" t="s">
        <v>6</v>
      </c>
      <c r="J2" s="186" t="s">
        <v>8</v>
      </c>
      <c r="K2" s="186" t="s">
        <v>16</v>
      </c>
      <c r="L2" s="187" t="s">
        <v>18</v>
      </c>
      <c r="M2" s="186" t="s">
        <v>19</v>
      </c>
      <c r="N2" s="188" t="s">
        <v>21</v>
      </c>
      <c r="O2" s="189"/>
      <c r="P2" s="190" t="s">
        <v>25</v>
      </c>
      <c r="Q2" s="185" t="s">
        <v>27</v>
      </c>
      <c r="R2" s="185" t="s">
        <v>28</v>
      </c>
      <c r="S2" s="185" t="s">
        <v>29</v>
      </c>
      <c r="T2" s="186" t="s">
        <v>31</v>
      </c>
      <c r="U2" s="186" t="s">
        <v>32</v>
      </c>
      <c r="V2" s="186" t="s">
        <v>33</v>
      </c>
      <c r="W2" s="186" t="s">
        <v>34</v>
      </c>
      <c r="X2" s="185" t="s">
        <v>35</v>
      </c>
      <c r="Y2" s="185" t="s">
        <v>36</v>
      </c>
      <c r="Z2" s="191" t="s">
        <v>37</v>
      </c>
      <c r="AA2" s="185" t="s">
        <v>38</v>
      </c>
      <c r="AB2" s="192" t="s">
        <v>39</v>
      </c>
      <c r="AC2" s="181" t="s">
        <v>28</v>
      </c>
      <c r="AD2" s="182"/>
      <c r="AE2" s="185" t="s">
        <v>40</v>
      </c>
      <c r="AF2" s="185" t="s">
        <v>41</v>
      </c>
      <c r="AG2" s="185" t="s">
        <v>42</v>
      </c>
      <c r="AH2" s="185" t="s">
        <v>43</v>
      </c>
      <c r="AI2" s="192" t="s">
        <v>44</v>
      </c>
      <c r="AJ2" s="185" t="s">
        <v>46</v>
      </c>
      <c r="AK2" s="185" t="s">
        <v>47</v>
      </c>
      <c r="AL2" s="192" t="s">
        <v>48</v>
      </c>
      <c r="AM2" s="185" t="s">
        <v>56</v>
      </c>
      <c r="AN2" s="191" t="s">
        <v>57</v>
      </c>
      <c r="AO2" s="191" t="s">
        <v>58</v>
      </c>
      <c r="AP2" s="191" t="s">
        <v>59</v>
      </c>
      <c r="AQ2" s="191" t="s">
        <v>60</v>
      </c>
      <c r="AR2" s="192" t="s">
        <v>63</v>
      </c>
      <c r="AS2" s="192" t="s">
        <v>64</v>
      </c>
    </row>
    <row r="3" spans="1:45" x14ac:dyDescent="0.35">
      <c r="A3" s="2">
        <v>1</v>
      </c>
      <c r="B3" s="55" t="s">
        <v>2</v>
      </c>
      <c r="C3" s="55"/>
      <c r="D3" s="55"/>
      <c r="E3" s="55"/>
      <c r="F3" s="55" t="s">
        <v>4</v>
      </c>
      <c r="G3" s="55"/>
      <c r="H3" s="1" t="s">
        <v>15</v>
      </c>
      <c r="I3" s="1">
        <v>1098713856</v>
      </c>
      <c r="J3" s="2" t="s">
        <v>9</v>
      </c>
      <c r="K3" s="1" t="s">
        <v>17</v>
      </c>
      <c r="L3" s="6">
        <v>254174000095</v>
      </c>
      <c r="M3" s="1" t="s">
        <v>20</v>
      </c>
      <c r="N3" s="56" t="s">
        <v>84</v>
      </c>
      <c r="O3" s="57"/>
      <c r="P3" s="1" t="s">
        <v>22</v>
      </c>
      <c r="Q3" s="1">
        <v>30</v>
      </c>
      <c r="R3" s="1">
        <v>20</v>
      </c>
      <c r="S3" s="1">
        <v>20</v>
      </c>
      <c r="T3" s="1">
        <v>90</v>
      </c>
      <c r="U3" s="1">
        <v>90</v>
      </c>
      <c r="V3" s="1">
        <v>95</v>
      </c>
      <c r="W3" s="1">
        <v>95</v>
      </c>
      <c r="X3" s="1">
        <f>IF(X2&gt;0,AVERAGE(T3:W3))</f>
        <v>92.5</v>
      </c>
      <c r="Y3" s="1">
        <f t="shared" ref="Y3:Y8" si="0">(X3*Q3)/100</f>
        <v>27.75</v>
      </c>
      <c r="Z3" s="1">
        <v>95</v>
      </c>
      <c r="AA3" s="1">
        <v>95</v>
      </c>
      <c r="AB3" s="1">
        <f>IF(AB2&gt;0,AVERAGE(Z3:AA3))</f>
        <v>95</v>
      </c>
      <c r="AC3" s="55">
        <f t="shared" ref="AC3:AC8" si="1">(AB3*R3)/100</f>
        <v>19</v>
      </c>
      <c r="AD3" s="55"/>
      <c r="AE3" s="1">
        <v>90</v>
      </c>
      <c r="AF3" s="1">
        <v>99</v>
      </c>
      <c r="AG3" s="1">
        <f>IF(AG2&gt;0,AVERAGE(AE3:AF3))</f>
        <v>94.5</v>
      </c>
      <c r="AH3" s="1">
        <f t="shared" ref="AH3:AH8" si="2">(AG3*S3)/100</f>
        <v>18.899999999999999</v>
      </c>
      <c r="AI3" s="1">
        <f t="shared" ref="AI3:AI8" si="3">Y3+AC3+AH3</f>
        <v>65.650000000000006</v>
      </c>
      <c r="AJ3" s="1" t="s">
        <v>49</v>
      </c>
      <c r="AK3" s="1" t="s">
        <v>50</v>
      </c>
      <c r="AL3" s="1" t="s">
        <v>51</v>
      </c>
      <c r="AM3" s="1">
        <v>90</v>
      </c>
      <c r="AN3" s="1">
        <v>95</v>
      </c>
      <c r="AO3" s="1">
        <v>80</v>
      </c>
      <c r="AP3" s="8">
        <f>IF(AP2&gt;0,AVERAGE(AM3:AO3))</f>
        <v>88.333333333333329</v>
      </c>
      <c r="AQ3" s="10">
        <f t="shared" ref="AQ3:AQ8" si="4">AP3*0.3</f>
        <v>26.499999999999996</v>
      </c>
      <c r="AR3" s="11">
        <f>IF(AR2&gt;0,(AI3+AQ3))</f>
        <v>92.15</v>
      </c>
      <c r="AS3" s="1" t="str">
        <f t="shared" ref="AS3:AS8" si="5">IF(AR3=FALSE,FALSE,IF(AR3&lt;60,"NO SATISFACTORIO",IF(AR3&gt;=90,"SOBRESALIENTE","SATISFACTORIO")))</f>
        <v>SOBRESALIENTE</v>
      </c>
    </row>
    <row r="4" spans="1:45" ht="29" x14ac:dyDescent="0.35">
      <c r="A4" s="2">
        <v>2</v>
      </c>
      <c r="B4" s="55" t="s">
        <v>2</v>
      </c>
      <c r="C4" s="55"/>
      <c r="D4" s="55"/>
      <c r="E4" s="55"/>
      <c r="F4" s="55" t="s">
        <v>4</v>
      </c>
      <c r="G4" s="55"/>
      <c r="H4" s="1" t="s">
        <v>15</v>
      </c>
      <c r="I4" s="1">
        <v>88030553</v>
      </c>
      <c r="J4" s="2" t="s">
        <v>10</v>
      </c>
      <c r="K4" s="1" t="s">
        <v>17</v>
      </c>
      <c r="L4" s="6">
        <v>254174000095</v>
      </c>
      <c r="M4" s="1" t="s">
        <v>20</v>
      </c>
      <c r="N4" s="55" t="s">
        <v>24</v>
      </c>
      <c r="O4" s="55"/>
      <c r="P4" s="1" t="s">
        <v>22</v>
      </c>
      <c r="Q4" s="1">
        <v>30</v>
      </c>
      <c r="R4" s="1">
        <v>20</v>
      </c>
      <c r="S4" s="1">
        <v>20</v>
      </c>
      <c r="T4" s="1">
        <v>99</v>
      </c>
      <c r="U4" s="1">
        <v>90</v>
      </c>
      <c r="V4" s="1">
        <v>93</v>
      </c>
      <c r="W4" s="1">
        <v>99</v>
      </c>
      <c r="X4" s="1">
        <f>IF(X2&gt;0,AVERAGE(T4:W4))</f>
        <v>95.25</v>
      </c>
      <c r="Y4" s="1">
        <f t="shared" si="0"/>
        <v>28.574999999999999</v>
      </c>
      <c r="Z4" s="1">
        <v>99</v>
      </c>
      <c r="AA4" s="1">
        <v>97</v>
      </c>
      <c r="AB4" s="1">
        <f>IF(AB2&gt;0,AVERAGE(Z4:AA4))</f>
        <v>98</v>
      </c>
      <c r="AC4" s="55">
        <f t="shared" si="1"/>
        <v>19.600000000000001</v>
      </c>
      <c r="AD4" s="55"/>
      <c r="AE4" s="1">
        <v>99</v>
      </c>
      <c r="AF4" s="1">
        <v>98</v>
      </c>
      <c r="AG4" s="1">
        <f>IF(AG2&gt;0,AVERAGE(AE4:AF4))</f>
        <v>98.5</v>
      </c>
      <c r="AH4" s="1">
        <f t="shared" si="2"/>
        <v>19.7</v>
      </c>
      <c r="AI4" s="1">
        <f t="shared" si="3"/>
        <v>67.875</v>
      </c>
      <c r="AJ4" s="4" t="s">
        <v>52</v>
      </c>
      <c r="AK4" s="3" t="s">
        <v>51</v>
      </c>
      <c r="AL4" s="3" t="s">
        <v>53</v>
      </c>
      <c r="AM4" s="1">
        <v>90</v>
      </c>
      <c r="AN4" s="1">
        <v>99</v>
      </c>
      <c r="AO4" s="1">
        <v>80</v>
      </c>
      <c r="AP4" s="8">
        <f>IF(AP2&gt;0,AVERAGE(AM4:AO4))</f>
        <v>89.666666666666671</v>
      </c>
      <c r="AQ4" s="10">
        <f t="shared" si="4"/>
        <v>26.900000000000002</v>
      </c>
      <c r="AR4" s="12">
        <f>IF(AR2&gt;0,(AI4+AQ4))</f>
        <v>94.775000000000006</v>
      </c>
      <c r="AS4" s="1" t="str">
        <f t="shared" si="5"/>
        <v>SOBRESALIENTE</v>
      </c>
    </row>
    <row r="5" spans="1:45" x14ac:dyDescent="0.35">
      <c r="A5" s="2">
        <v>3</v>
      </c>
      <c r="B5" s="55" t="s">
        <v>2</v>
      </c>
      <c r="C5" s="55"/>
      <c r="D5" s="55"/>
      <c r="E5" s="55"/>
      <c r="F5" s="55" t="s">
        <v>4</v>
      </c>
      <c r="G5" s="55"/>
      <c r="H5" s="1" t="s">
        <v>15</v>
      </c>
      <c r="I5" s="1">
        <v>1094265638</v>
      </c>
      <c r="J5" s="2" t="s">
        <v>11</v>
      </c>
      <c r="K5" s="1" t="s">
        <v>17</v>
      </c>
      <c r="L5" s="6">
        <v>254174000095</v>
      </c>
      <c r="M5" s="1" t="s">
        <v>20</v>
      </c>
      <c r="N5" s="55" t="s">
        <v>23</v>
      </c>
      <c r="O5" s="55"/>
      <c r="P5" s="1" t="s">
        <v>23</v>
      </c>
      <c r="Q5" s="1">
        <v>30</v>
      </c>
      <c r="R5" s="1">
        <v>20</v>
      </c>
      <c r="S5" s="1">
        <v>20</v>
      </c>
      <c r="T5" s="1">
        <v>90</v>
      </c>
      <c r="U5" s="1">
        <v>90</v>
      </c>
      <c r="V5" s="1">
        <v>88</v>
      </c>
      <c r="W5" s="1">
        <v>87</v>
      </c>
      <c r="X5" s="1">
        <f>IF(X2&gt;0,AVERAGE(T5:W5))</f>
        <v>88.75</v>
      </c>
      <c r="Y5" s="1">
        <f t="shared" si="0"/>
        <v>26.625</v>
      </c>
      <c r="Z5" s="1">
        <v>90</v>
      </c>
      <c r="AA5" s="1">
        <v>85</v>
      </c>
      <c r="AB5" s="1">
        <f>IF(AB2&gt;0,AVERAGE(Z5:AA5))</f>
        <v>87.5</v>
      </c>
      <c r="AC5" s="55">
        <f t="shared" si="1"/>
        <v>17.5</v>
      </c>
      <c r="AD5" s="55"/>
      <c r="AE5" s="1">
        <v>88</v>
      </c>
      <c r="AF5" s="1">
        <v>99</v>
      </c>
      <c r="AG5" s="1">
        <f>IF(AG2&gt;0,AVERAGE(AE5:AF5))</f>
        <v>93.5</v>
      </c>
      <c r="AH5" s="1">
        <f t="shared" si="2"/>
        <v>18.7</v>
      </c>
      <c r="AI5" s="1">
        <f t="shared" si="3"/>
        <v>62.825000000000003</v>
      </c>
      <c r="AJ5" s="1" t="s">
        <v>50</v>
      </c>
      <c r="AK5" s="1" t="s">
        <v>51</v>
      </c>
      <c r="AL5" s="1" t="s">
        <v>53</v>
      </c>
      <c r="AM5" s="1">
        <v>85</v>
      </c>
      <c r="AN5" s="1">
        <v>80</v>
      </c>
      <c r="AO5" s="1">
        <v>87</v>
      </c>
      <c r="AP5" s="9">
        <f>IF(AP2&gt;0,AVERAGE(AM5:AO5))</f>
        <v>84</v>
      </c>
      <c r="AQ5" s="10">
        <f t="shared" si="4"/>
        <v>25.2</v>
      </c>
      <c r="AR5" s="12">
        <f>IF(AR2&gt;0,(AI5+AQ5))</f>
        <v>88.025000000000006</v>
      </c>
      <c r="AS5" s="1" t="str">
        <f t="shared" si="5"/>
        <v>SATISFACTORIO</v>
      </c>
    </row>
    <row r="6" spans="1:45" ht="43.5" x14ac:dyDescent="0.35">
      <c r="A6" s="2">
        <v>4</v>
      </c>
      <c r="B6" s="55" t="s">
        <v>2</v>
      </c>
      <c r="C6" s="55"/>
      <c r="D6" s="55"/>
      <c r="E6" s="55"/>
      <c r="F6" s="55" t="s">
        <v>4</v>
      </c>
      <c r="G6" s="55"/>
      <c r="H6" s="1" t="s">
        <v>15</v>
      </c>
      <c r="I6" s="1">
        <v>60265355</v>
      </c>
      <c r="J6" s="2" t="s">
        <v>12</v>
      </c>
      <c r="K6" s="1" t="s">
        <v>17</v>
      </c>
      <c r="L6" s="6">
        <v>254174000052</v>
      </c>
      <c r="M6" s="1" t="s">
        <v>20</v>
      </c>
      <c r="N6" s="55" t="s">
        <v>23</v>
      </c>
      <c r="O6" s="55"/>
      <c r="P6" s="1" t="s">
        <v>23</v>
      </c>
      <c r="Q6" s="1">
        <v>30</v>
      </c>
      <c r="R6" s="1">
        <v>20</v>
      </c>
      <c r="S6" s="1">
        <v>20</v>
      </c>
      <c r="T6" s="1">
        <v>99</v>
      </c>
      <c r="U6" s="1">
        <v>99</v>
      </c>
      <c r="V6" s="1">
        <v>99</v>
      </c>
      <c r="W6" s="1">
        <v>99</v>
      </c>
      <c r="X6" s="1">
        <f>IF(X2&gt;0,AVERAGE(T6:W6))</f>
        <v>99</v>
      </c>
      <c r="Y6" s="1">
        <f t="shared" si="0"/>
        <v>29.7</v>
      </c>
      <c r="Z6" s="1">
        <v>99</v>
      </c>
      <c r="AA6" s="1">
        <v>99</v>
      </c>
      <c r="AB6" s="1">
        <f>IF(AB2&gt;0,AVERAGE((Z6:AA6)))</f>
        <v>99</v>
      </c>
      <c r="AC6" s="55">
        <f t="shared" si="1"/>
        <v>19.8</v>
      </c>
      <c r="AD6" s="55"/>
      <c r="AE6" s="1">
        <v>99</v>
      </c>
      <c r="AF6" s="1">
        <v>99</v>
      </c>
      <c r="AG6" s="1">
        <f>IF(AG2&gt;0,AVERAGE(AE6:AF6))</f>
        <v>99</v>
      </c>
      <c r="AH6" s="1">
        <f t="shared" si="2"/>
        <v>19.8</v>
      </c>
      <c r="AI6" s="1">
        <f t="shared" si="3"/>
        <v>69.3</v>
      </c>
      <c r="AJ6" s="4" t="s">
        <v>54</v>
      </c>
      <c r="AK6" s="1" t="s">
        <v>51</v>
      </c>
      <c r="AL6" s="1" t="s">
        <v>55</v>
      </c>
      <c r="AM6" s="1">
        <v>99</v>
      </c>
      <c r="AN6" s="1">
        <v>99</v>
      </c>
      <c r="AO6" s="1">
        <v>99</v>
      </c>
      <c r="AP6" s="1">
        <f>IF(AP2&gt;0,AVERAGE(AM6:AO6))</f>
        <v>99</v>
      </c>
      <c r="AQ6" s="1">
        <f t="shared" si="4"/>
        <v>29.7</v>
      </c>
      <c r="AR6" s="11">
        <f>IF(AR2&gt;0,(AI6+AQ6))</f>
        <v>99</v>
      </c>
      <c r="AS6" s="1" t="str">
        <f t="shared" si="5"/>
        <v>SOBRESALIENTE</v>
      </c>
    </row>
    <row r="7" spans="1:45" ht="43.5" x14ac:dyDescent="0.35">
      <c r="A7" s="2">
        <v>5</v>
      </c>
      <c r="B7" s="55" t="s">
        <v>2</v>
      </c>
      <c r="C7" s="55"/>
      <c r="D7" s="55"/>
      <c r="E7" s="55"/>
      <c r="F7" s="55" t="s">
        <v>4</v>
      </c>
      <c r="G7" s="55"/>
      <c r="H7" s="1" t="s">
        <v>15</v>
      </c>
      <c r="I7" s="1">
        <v>1094283050</v>
      </c>
      <c r="J7" s="2" t="s">
        <v>13</v>
      </c>
      <c r="K7" s="1" t="s">
        <v>17</v>
      </c>
      <c r="L7" s="6">
        <v>254174000125</v>
      </c>
      <c r="M7" s="1" t="s">
        <v>20</v>
      </c>
      <c r="N7" s="55" t="s">
        <v>23</v>
      </c>
      <c r="O7" s="55"/>
      <c r="P7" s="1" t="s">
        <v>23</v>
      </c>
      <c r="Q7" s="1">
        <v>30</v>
      </c>
      <c r="R7" s="1">
        <v>20</v>
      </c>
      <c r="S7" s="1">
        <v>20</v>
      </c>
      <c r="T7" s="1">
        <v>90</v>
      </c>
      <c r="U7" s="1">
        <v>90</v>
      </c>
      <c r="V7" s="1">
        <v>87</v>
      </c>
      <c r="W7" s="1">
        <v>88</v>
      </c>
      <c r="X7" s="1">
        <f>IF(X2&gt;0,AVERAGE(T7:W7))</f>
        <v>88.75</v>
      </c>
      <c r="Y7" s="1">
        <f t="shared" si="0"/>
        <v>26.625</v>
      </c>
      <c r="Z7" s="1">
        <v>89</v>
      </c>
      <c r="AA7" s="1">
        <v>88</v>
      </c>
      <c r="AB7" s="1">
        <f>IF(AB2&gt;0,AVERAGE(Z7:AA7))</f>
        <v>88.5</v>
      </c>
      <c r="AC7" s="55">
        <f t="shared" si="1"/>
        <v>17.7</v>
      </c>
      <c r="AD7" s="55"/>
      <c r="AE7" s="1">
        <v>90</v>
      </c>
      <c r="AF7" s="1">
        <v>97</v>
      </c>
      <c r="AG7" s="1">
        <f>IF(AG2&gt;0,AVERAGE(AE7:AF7))</f>
        <v>93.5</v>
      </c>
      <c r="AH7" s="1">
        <f t="shared" si="2"/>
        <v>18.7</v>
      </c>
      <c r="AI7" s="1">
        <f t="shared" si="3"/>
        <v>63.025000000000006</v>
      </c>
      <c r="AJ7" s="4" t="s">
        <v>54</v>
      </c>
      <c r="AK7" s="1" t="s">
        <v>50</v>
      </c>
      <c r="AL7" s="1" t="s">
        <v>53</v>
      </c>
      <c r="AM7" s="1">
        <v>85</v>
      </c>
      <c r="AN7" s="1">
        <v>99</v>
      </c>
      <c r="AO7" s="1">
        <v>95</v>
      </c>
      <c r="AP7" s="1">
        <f>IF(AP2&gt;0,AVERAGE(AM7:AO7))</f>
        <v>93</v>
      </c>
      <c r="AQ7" s="1">
        <f t="shared" si="4"/>
        <v>27.9</v>
      </c>
      <c r="AR7" s="12">
        <f>IF(AR2&gt;0,(AI7+AQ7))</f>
        <v>90.925000000000011</v>
      </c>
      <c r="AS7" s="1" t="str">
        <f t="shared" si="5"/>
        <v>SOBRESALIENTE</v>
      </c>
    </row>
    <row r="8" spans="1:45" ht="43.5" x14ac:dyDescent="0.35">
      <c r="A8" s="2">
        <v>6</v>
      </c>
      <c r="B8" s="55" t="s">
        <v>2</v>
      </c>
      <c r="C8" s="55"/>
      <c r="D8" s="55"/>
      <c r="E8" s="55"/>
      <c r="F8" s="55" t="s">
        <v>4</v>
      </c>
      <c r="G8" s="55"/>
      <c r="H8" s="1" t="s">
        <v>15</v>
      </c>
      <c r="I8" s="1">
        <v>1094266843</v>
      </c>
      <c r="J8" s="2" t="s">
        <v>14</v>
      </c>
      <c r="K8" s="1" t="s">
        <v>17</v>
      </c>
      <c r="L8" s="6">
        <v>254174000109</v>
      </c>
      <c r="M8" s="1" t="s">
        <v>20</v>
      </c>
      <c r="N8" s="55" t="s">
        <v>23</v>
      </c>
      <c r="O8" s="55"/>
      <c r="P8" s="1" t="s">
        <v>23</v>
      </c>
      <c r="Q8" s="1">
        <v>30</v>
      </c>
      <c r="R8" s="1">
        <v>20</v>
      </c>
      <c r="S8" s="1">
        <v>20</v>
      </c>
      <c r="T8" s="1">
        <v>85</v>
      </c>
      <c r="U8" s="1">
        <v>90</v>
      </c>
      <c r="V8" s="1">
        <v>87</v>
      </c>
      <c r="W8" s="1">
        <v>90</v>
      </c>
      <c r="X8" s="1">
        <f>IF(X2&gt;0,AVERAGE(T8:W8))</f>
        <v>88</v>
      </c>
      <c r="Y8" s="1">
        <f t="shared" si="0"/>
        <v>26.4</v>
      </c>
      <c r="Z8" s="1">
        <v>90</v>
      </c>
      <c r="AA8" s="1">
        <v>87</v>
      </c>
      <c r="AB8" s="1">
        <f>IF(AB2&gt;0,AVERAGE(Z8:AA8))</f>
        <v>88.5</v>
      </c>
      <c r="AC8" s="55">
        <f t="shared" si="1"/>
        <v>17.7</v>
      </c>
      <c r="AD8" s="55"/>
      <c r="AE8" s="1">
        <v>95</v>
      </c>
      <c r="AF8" s="1">
        <v>98</v>
      </c>
      <c r="AG8" s="1">
        <f>IF(AG2&gt;0,AVERAGE(AE8:AF8))</f>
        <v>96.5</v>
      </c>
      <c r="AH8" s="1">
        <f t="shared" si="2"/>
        <v>19.3</v>
      </c>
      <c r="AI8" s="1">
        <f t="shared" si="3"/>
        <v>63.399999999999991</v>
      </c>
      <c r="AJ8" s="1" t="s">
        <v>49</v>
      </c>
      <c r="AK8" s="4" t="s">
        <v>54</v>
      </c>
      <c r="AL8" s="1" t="s">
        <v>50</v>
      </c>
      <c r="AM8" s="1">
        <v>80</v>
      </c>
      <c r="AN8" s="1">
        <v>80</v>
      </c>
      <c r="AO8" s="1">
        <v>80</v>
      </c>
      <c r="AP8" s="1">
        <f>IF(AP2&gt;0,AVERAGE(AM8:AO8))</f>
        <v>80</v>
      </c>
      <c r="AQ8" s="1">
        <f t="shared" si="4"/>
        <v>24</v>
      </c>
      <c r="AR8" s="11">
        <f>IF(AR2&gt;0,(AI8+AQ8))</f>
        <v>87.399999999999991</v>
      </c>
      <c r="AS8" s="1" t="str">
        <f t="shared" si="5"/>
        <v>SATISFACTORIO</v>
      </c>
    </row>
    <row r="9" spans="1:45" x14ac:dyDescent="0.35">
      <c r="B9" s="58"/>
      <c r="C9" s="58"/>
      <c r="D9" s="58"/>
      <c r="E9" s="58"/>
      <c r="F9" s="58"/>
      <c r="G9" s="58"/>
      <c r="J9" s="5"/>
    </row>
    <row r="10" spans="1:45" x14ac:dyDescent="0.35">
      <c r="V10" s="7"/>
    </row>
  </sheetData>
  <mergeCells count="38">
    <mergeCell ref="A1:A2"/>
    <mergeCell ref="B1:E2"/>
    <mergeCell ref="B3:E3"/>
    <mergeCell ref="B4:E4"/>
    <mergeCell ref="B5:E5"/>
    <mergeCell ref="B7:E7"/>
    <mergeCell ref="B8:E8"/>
    <mergeCell ref="B9:E9"/>
    <mergeCell ref="F1:G2"/>
    <mergeCell ref="F3:G3"/>
    <mergeCell ref="F4:G4"/>
    <mergeCell ref="F5:G5"/>
    <mergeCell ref="F6:G6"/>
    <mergeCell ref="F7:G7"/>
    <mergeCell ref="F8:G8"/>
    <mergeCell ref="B6:E6"/>
    <mergeCell ref="F9:G9"/>
    <mergeCell ref="H1:I1"/>
    <mergeCell ref="N2:O2"/>
    <mergeCell ref="N4:O4"/>
    <mergeCell ref="N5:O5"/>
    <mergeCell ref="N6:O6"/>
    <mergeCell ref="AM1:AQ1"/>
    <mergeCell ref="AR1:AS1"/>
    <mergeCell ref="N7:O7"/>
    <mergeCell ref="N8:O8"/>
    <mergeCell ref="N3:O3"/>
    <mergeCell ref="J1:P1"/>
    <mergeCell ref="Q1:S1"/>
    <mergeCell ref="AC7:AD7"/>
    <mergeCell ref="AC8:AD8"/>
    <mergeCell ref="T1:AH1"/>
    <mergeCell ref="AJ1:AL1"/>
    <mergeCell ref="AC2:AD2"/>
    <mergeCell ref="AC3:AD3"/>
    <mergeCell ref="AC4:AD4"/>
    <mergeCell ref="AC5:AD5"/>
    <mergeCell ref="AC6:AD6"/>
  </mergeCells>
  <pageMargins left="0.7" right="0.7" top="0.75" bottom="0.75" header="0.3" footer="0.3"/>
  <ignoredErrors>
    <ignoredError sqref="X3:X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3299-7656-4B7F-BCA4-21FA4AE48CB7}">
  <dimension ref="A1:T208"/>
  <sheetViews>
    <sheetView topLeftCell="A82" workbookViewId="0">
      <selection activeCell="K85" sqref="K85"/>
    </sheetView>
  </sheetViews>
  <sheetFormatPr baseColWidth="10" defaultRowHeight="14.5" x14ac:dyDescent="0.35"/>
  <cols>
    <col min="9" max="9" width="12.36328125" customWidth="1"/>
  </cols>
  <sheetData>
    <row r="1" spans="1:11" x14ac:dyDescent="0.35">
      <c r="A1" s="58"/>
      <c r="C1" s="67" t="s">
        <v>65</v>
      </c>
      <c r="D1" s="58"/>
      <c r="E1" s="58"/>
      <c r="F1" s="58"/>
      <c r="G1" s="58"/>
      <c r="H1" s="58"/>
    </row>
    <row r="2" spans="1:11" x14ac:dyDescent="0.35">
      <c r="A2" s="58"/>
      <c r="C2" s="58"/>
      <c r="D2" s="58"/>
      <c r="E2" s="58"/>
      <c r="F2" s="58"/>
      <c r="G2" s="58"/>
      <c r="H2" s="58"/>
    </row>
    <row r="3" spans="1:11" x14ac:dyDescent="0.35">
      <c r="A3" s="58"/>
      <c r="C3" s="58"/>
      <c r="D3" s="58"/>
      <c r="E3" s="58"/>
      <c r="F3" s="58"/>
      <c r="G3" s="58"/>
      <c r="H3" s="58"/>
    </row>
    <row r="4" spans="1:11" x14ac:dyDescent="0.35">
      <c r="A4" s="58"/>
      <c r="C4" s="58"/>
      <c r="D4" s="58"/>
      <c r="E4" s="58"/>
      <c r="F4" s="58"/>
      <c r="G4" s="58"/>
      <c r="H4" s="58"/>
    </row>
    <row r="5" spans="1:11" x14ac:dyDescent="0.35">
      <c r="A5" s="58"/>
      <c r="C5" s="58"/>
      <c r="D5" s="58"/>
      <c r="E5" s="58"/>
      <c r="F5" s="58"/>
      <c r="G5" s="58"/>
      <c r="H5" s="58"/>
    </row>
    <row r="7" spans="1:11" x14ac:dyDescent="0.35">
      <c r="A7" s="68" t="s">
        <v>66</v>
      </c>
      <c r="B7" s="68"/>
      <c r="C7" s="68"/>
      <c r="D7" s="68"/>
      <c r="E7" s="68"/>
      <c r="F7" s="68"/>
    </row>
    <row r="8" spans="1:11" x14ac:dyDescent="0.35">
      <c r="A8" s="68"/>
      <c r="B8" s="68"/>
      <c r="C8" s="68"/>
      <c r="D8" s="68"/>
      <c r="E8" s="68"/>
      <c r="F8" s="68"/>
    </row>
    <row r="10" spans="1:11" x14ac:dyDescent="0.35">
      <c r="C10" s="69" t="s">
        <v>67</v>
      </c>
      <c r="D10" s="70"/>
      <c r="E10" s="70"/>
      <c r="F10" s="70"/>
      <c r="G10" s="70"/>
    </row>
    <row r="11" spans="1:11" x14ac:dyDescent="0.35">
      <c r="C11" s="70"/>
      <c r="D11" s="70"/>
      <c r="E11" s="70"/>
      <c r="F11" s="70"/>
      <c r="G11" s="70"/>
    </row>
    <row r="12" spans="1:11" x14ac:dyDescent="0.35">
      <c r="C12" s="70"/>
      <c r="D12" s="70"/>
      <c r="E12" s="70"/>
      <c r="F12" s="70"/>
      <c r="G12" s="70"/>
    </row>
    <row r="13" spans="1:11" x14ac:dyDescent="0.35">
      <c r="A13" s="59" t="s">
        <v>68</v>
      </c>
      <c r="B13" s="71"/>
      <c r="C13" s="71"/>
      <c r="D13" s="71"/>
      <c r="E13" s="71"/>
      <c r="F13" s="119"/>
      <c r="I13" s="118" t="s">
        <v>82</v>
      </c>
      <c r="J13" s="60"/>
      <c r="K13" s="119"/>
    </row>
    <row r="14" spans="1:11" x14ac:dyDescent="0.35">
      <c r="A14" s="63" t="s">
        <v>21</v>
      </c>
      <c r="B14" s="151"/>
      <c r="C14" s="151"/>
      <c r="D14" s="151"/>
      <c r="E14" s="13" t="s">
        <v>0</v>
      </c>
      <c r="F14" s="152" t="s">
        <v>69</v>
      </c>
      <c r="I14" s="157" t="s">
        <v>19</v>
      </c>
      <c r="J14" s="13" t="s">
        <v>0</v>
      </c>
      <c r="K14" s="152" t="s">
        <v>69</v>
      </c>
    </row>
    <row r="15" spans="1:11" x14ac:dyDescent="0.35">
      <c r="A15" s="65" t="s">
        <v>70</v>
      </c>
      <c r="B15" s="66"/>
      <c r="C15" s="66"/>
      <c r="D15" s="66"/>
      <c r="E15" s="14"/>
      <c r="F15" s="153"/>
      <c r="I15" s="158" t="s">
        <v>20</v>
      </c>
      <c r="J15" s="14">
        <v>6</v>
      </c>
      <c r="K15" s="153">
        <f>(J15*100)/J17</f>
        <v>100</v>
      </c>
    </row>
    <row r="16" spans="1:11" x14ac:dyDescent="0.35">
      <c r="A16" s="61" t="s">
        <v>71</v>
      </c>
      <c r="B16" s="62"/>
      <c r="C16" s="62"/>
      <c r="D16" s="62"/>
      <c r="E16" s="15"/>
      <c r="F16" s="154"/>
      <c r="I16" s="159" t="s">
        <v>83</v>
      </c>
      <c r="J16" s="16"/>
      <c r="K16" s="155">
        <f>(J16*100)/J17</f>
        <v>0</v>
      </c>
    </row>
    <row r="17" spans="1:11" x14ac:dyDescent="0.35">
      <c r="A17" s="61" t="s">
        <v>72</v>
      </c>
      <c r="B17" s="62"/>
      <c r="C17" s="62"/>
      <c r="D17" s="62"/>
      <c r="E17" s="15"/>
      <c r="F17" s="154"/>
      <c r="I17" s="157" t="s">
        <v>81</v>
      </c>
      <c r="J17" s="13">
        <f>SUM(J15:J16)</f>
        <v>6</v>
      </c>
      <c r="K17" s="156">
        <f>SUM(K15:K16)</f>
        <v>100</v>
      </c>
    </row>
    <row r="18" spans="1:11" x14ac:dyDescent="0.35">
      <c r="A18" s="61" t="s">
        <v>73</v>
      </c>
      <c r="B18" s="62"/>
      <c r="C18" s="62"/>
      <c r="D18" s="62"/>
      <c r="E18" s="15"/>
      <c r="F18" s="154"/>
    </row>
    <row r="19" spans="1:11" x14ac:dyDescent="0.35">
      <c r="A19" s="61" t="s">
        <v>74</v>
      </c>
      <c r="B19" s="62"/>
      <c r="C19" s="62"/>
      <c r="D19" s="62"/>
      <c r="E19" s="15"/>
      <c r="F19" s="154"/>
    </row>
    <row r="20" spans="1:11" x14ac:dyDescent="0.35">
      <c r="A20" s="61" t="s">
        <v>75</v>
      </c>
      <c r="B20" s="62"/>
      <c r="C20" s="62"/>
      <c r="D20" s="62"/>
      <c r="E20" s="15"/>
      <c r="F20" s="154"/>
    </row>
    <row r="21" spans="1:11" x14ac:dyDescent="0.35">
      <c r="A21" s="61" t="s">
        <v>76</v>
      </c>
      <c r="B21" s="62"/>
      <c r="C21" s="62"/>
      <c r="D21" s="62"/>
      <c r="E21" s="15"/>
      <c r="F21" s="154"/>
    </row>
    <row r="22" spans="1:11" x14ac:dyDescent="0.35">
      <c r="A22" s="61" t="s">
        <v>77</v>
      </c>
      <c r="B22" s="62"/>
      <c r="C22" s="62"/>
      <c r="D22" s="62"/>
      <c r="E22" s="15">
        <v>1</v>
      </c>
      <c r="F22" s="154">
        <v>10</v>
      </c>
      <c r="I22" s="160" t="s">
        <v>85</v>
      </c>
      <c r="J22" s="71"/>
      <c r="K22" s="169"/>
    </row>
    <row r="23" spans="1:11" x14ac:dyDescent="0.35">
      <c r="A23" s="61" t="s">
        <v>24</v>
      </c>
      <c r="B23" s="62"/>
      <c r="C23" s="62"/>
      <c r="D23" s="62"/>
      <c r="E23" s="15">
        <v>1</v>
      </c>
      <c r="F23" s="154">
        <v>10</v>
      </c>
      <c r="I23" s="161" t="s">
        <v>25</v>
      </c>
      <c r="J23" s="13" t="s">
        <v>0</v>
      </c>
      <c r="K23" s="152" t="s">
        <v>69</v>
      </c>
    </row>
    <row r="24" spans="1:11" x14ac:dyDescent="0.35">
      <c r="A24" s="61" t="s">
        <v>78</v>
      </c>
      <c r="B24" s="62"/>
      <c r="C24" s="62"/>
      <c r="D24" s="62"/>
      <c r="E24" s="15"/>
      <c r="F24" s="154"/>
      <c r="I24" s="170" t="s">
        <v>86</v>
      </c>
      <c r="J24" s="171"/>
      <c r="K24" s="172"/>
    </row>
    <row r="25" spans="1:11" x14ac:dyDescent="0.35">
      <c r="A25" s="61" t="s">
        <v>79</v>
      </c>
      <c r="B25" s="62"/>
      <c r="C25" s="62"/>
      <c r="D25" s="62"/>
      <c r="E25" s="15"/>
      <c r="F25" s="154"/>
      <c r="I25" s="173" t="s">
        <v>87</v>
      </c>
      <c r="J25" s="174">
        <v>4</v>
      </c>
      <c r="K25" s="164">
        <f>(J25*100)/J27</f>
        <v>66.666666666666671</v>
      </c>
    </row>
    <row r="26" spans="1:11" x14ac:dyDescent="0.35">
      <c r="A26" s="75" t="s">
        <v>80</v>
      </c>
      <c r="B26" s="76"/>
      <c r="C26" s="76"/>
      <c r="D26" s="76"/>
      <c r="E26" s="16"/>
      <c r="F26" s="155"/>
      <c r="I26" s="175" t="s">
        <v>88</v>
      </c>
      <c r="J26" s="176">
        <v>2</v>
      </c>
      <c r="K26" s="177">
        <f>(J26*100)/J27</f>
        <v>33.333333333333336</v>
      </c>
    </row>
    <row r="27" spans="1:11" x14ac:dyDescent="0.35">
      <c r="A27" s="63" t="s">
        <v>81</v>
      </c>
      <c r="B27" s="64"/>
      <c r="C27" s="64"/>
      <c r="D27" s="64"/>
      <c r="E27" s="13">
        <f>SUM(E15:E26)</f>
        <v>2</v>
      </c>
      <c r="F27" s="156">
        <f>SUM(F15:F26)</f>
        <v>20</v>
      </c>
      <c r="I27" s="161" t="s">
        <v>81</v>
      </c>
      <c r="J27" s="178">
        <f>SUM(J24:J26)</f>
        <v>6</v>
      </c>
      <c r="K27" s="179">
        <f>SUM(K24:K26)</f>
        <v>100</v>
      </c>
    </row>
    <row r="29" spans="1:11" x14ac:dyDescent="0.35">
      <c r="A29" s="77" t="s">
        <v>89</v>
      </c>
      <c r="B29" s="77"/>
      <c r="C29" s="77"/>
      <c r="D29" s="77"/>
      <c r="E29" s="77"/>
      <c r="F29" s="77"/>
      <c r="G29" s="77"/>
      <c r="H29" s="77"/>
      <c r="I29" s="77"/>
      <c r="J29" s="77"/>
      <c r="K29" s="17"/>
    </row>
    <row r="30" spans="1:11" x14ac:dyDescent="0.35">
      <c r="A30" s="78" t="s">
        <v>90</v>
      </c>
      <c r="B30" s="78"/>
      <c r="C30" s="78"/>
      <c r="D30" s="78"/>
      <c r="E30" s="78"/>
      <c r="F30" s="78"/>
      <c r="G30" s="78"/>
      <c r="H30" s="78"/>
      <c r="I30" s="78"/>
      <c r="J30" s="78"/>
      <c r="K30" s="17"/>
    </row>
    <row r="31" spans="1:11" x14ac:dyDescent="0.35">
      <c r="A31" s="78" t="s">
        <v>91</v>
      </c>
      <c r="B31" s="78"/>
      <c r="C31" s="78"/>
      <c r="D31" s="78"/>
      <c r="E31" s="78"/>
      <c r="F31" s="78"/>
      <c r="G31" s="78"/>
      <c r="H31" s="78"/>
      <c r="I31" s="78"/>
      <c r="J31" s="78"/>
      <c r="K31" s="17"/>
    </row>
    <row r="34" spans="1:10" ht="22" x14ac:dyDescent="0.35">
      <c r="A34" s="72" t="s">
        <v>92</v>
      </c>
      <c r="B34" s="72"/>
      <c r="C34" s="73"/>
      <c r="D34" s="73"/>
      <c r="E34" s="74"/>
      <c r="F34" s="18" t="s">
        <v>93</v>
      </c>
      <c r="G34" s="18" t="s">
        <v>94</v>
      </c>
      <c r="H34" s="18" t="s">
        <v>95</v>
      </c>
      <c r="I34" s="18" t="s">
        <v>96</v>
      </c>
      <c r="J34" s="162" t="s">
        <v>97</v>
      </c>
    </row>
    <row r="35" spans="1:10" x14ac:dyDescent="0.35">
      <c r="A35" s="79" t="s">
        <v>98</v>
      </c>
      <c r="B35" s="82" t="s">
        <v>99</v>
      </c>
      <c r="C35" s="83"/>
      <c r="D35" s="83"/>
      <c r="E35" s="65"/>
      <c r="F35" s="19">
        <v>6</v>
      </c>
      <c r="G35" s="20">
        <v>85</v>
      </c>
      <c r="H35" s="20">
        <v>99</v>
      </c>
      <c r="I35" s="20" t="s">
        <v>118</v>
      </c>
      <c r="J35" s="163" t="s">
        <v>132</v>
      </c>
    </row>
    <row r="36" spans="1:10" x14ac:dyDescent="0.35">
      <c r="A36" s="80"/>
      <c r="B36" s="84" t="s">
        <v>100</v>
      </c>
      <c r="C36" s="85"/>
      <c r="D36" s="85"/>
      <c r="E36" s="61"/>
      <c r="F36" s="21">
        <v>6</v>
      </c>
      <c r="G36" s="22">
        <v>90</v>
      </c>
      <c r="H36" s="22">
        <v>99</v>
      </c>
      <c r="I36" s="22" t="s">
        <v>119</v>
      </c>
      <c r="J36" s="164" t="s">
        <v>133</v>
      </c>
    </row>
    <row r="37" spans="1:10" x14ac:dyDescent="0.35">
      <c r="A37" s="80"/>
      <c r="B37" s="84" t="s">
        <v>101</v>
      </c>
      <c r="C37" s="85"/>
      <c r="D37" s="85"/>
      <c r="E37" s="61"/>
      <c r="F37" s="21">
        <v>6</v>
      </c>
      <c r="G37" s="22">
        <v>87</v>
      </c>
      <c r="H37" s="22">
        <v>95</v>
      </c>
      <c r="I37" s="22" t="s">
        <v>119</v>
      </c>
      <c r="J37" s="164" t="s">
        <v>134</v>
      </c>
    </row>
    <row r="38" spans="1:10" x14ac:dyDescent="0.35">
      <c r="A38" s="80"/>
      <c r="B38" s="86" t="s">
        <v>102</v>
      </c>
      <c r="C38" s="87"/>
      <c r="D38" s="87"/>
      <c r="E38" s="88"/>
      <c r="F38" s="23">
        <v>6</v>
      </c>
      <c r="G38" s="24">
        <v>87</v>
      </c>
      <c r="H38" s="24">
        <v>99</v>
      </c>
      <c r="I38" s="24" t="s">
        <v>120</v>
      </c>
      <c r="J38" s="165" t="s">
        <v>135</v>
      </c>
    </row>
    <row r="39" spans="1:10" x14ac:dyDescent="0.35">
      <c r="A39" s="80"/>
      <c r="B39" s="89" t="s">
        <v>103</v>
      </c>
      <c r="C39" s="90"/>
      <c r="D39" s="90"/>
      <c r="E39" s="91"/>
      <c r="F39" s="25">
        <v>6</v>
      </c>
      <c r="G39" s="26">
        <f>[1]Docentes!$T$4</f>
        <v>85</v>
      </c>
      <c r="H39" s="26">
        <v>99</v>
      </c>
      <c r="I39" s="26" t="s">
        <v>121</v>
      </c>
      <c r="J39" s="166" t="s">
        <v>136</v>
      </c>
    </row>
    <row r="40" spans="1:10" x14ac:dyDescent="0.35">
      <c r="A40" s="80"/>
      <c r="B40" s="92" t="s">
        <v>37</v>
      </c>
      <c r="C40" s="93"/>
      <c r="D40" s="93"/>
      <c r="E40" s="94"/>
      <c r="F40" s="27">
        <v>6</v>
      </c>
      <c r="G40" s="28">
        <v>89</v>
      </c>
      <c r="H40" s="28">
        <v>99</v>
      </c>
      <c r="I40" s="28" t="s">
        <v>122</v>
      </c>
      <c r="J40" s="167" t="s">
        <v>137</v>
      </c>
    </row>
    <row r="41" spans="1:10" x14ac:dyDescent="0.35">
      <c r="A41" s="80"/>
      <c r="B41" s="86" t="s">
        <v>38</v>
      </c>
      <c r="C41" s="87"/>
      <c r="D41" s="87"/>
      <c r="E41" s="88"/>
      <c r="F41" s="23">
        <v>6</v>
      </c>
      <c r="G41" s="24">
        <f>[1]Docentes!$W$4</f>
        <v>85</v>
      </c>
      <c r="H41" s="24">
        <v>99</v>
      </c>
      <c r="I41" s="24" t="s">
        <v>123</v>
      </c>
      <c r="J41" s="165" t="s">
        <v>138</v>
      </c>
    </row>
    <row r="42" spans="1:10" x14ac:dyDescent="0.35">
      <c r="A42" s="80"/>
      <c r="B42" s="89" t="s">
        <v>104</v>
      </c>
      <c r="C42" s="90"/>
      <c r="D42" s="90"/>
      <c r="E42" s="91"/>
      <c r="F42" s="25">
        <v>6</v>
      </c>
      <c r="G42" s="26">
        <f>[1]Docentes!$Y$4</f>
        <v>85</v>
      </c>
      <c r="H42" s="26">
        <v>99</v>
      </c>
      <c r="I42" s="26" t="s">
        <v>124</v>
      </c>
      <c r="J42" s="166" t="s">
        <v>139</v>
      </c>
    </row>
    <row r="43" spans="1:10" x14ac:dyDescent="0.35">
      <c r="A43" s="80"/>
      <c r="B43" s="92" t="s">
        <v>105</v>
      </c>
      <c r="C43" s="93"/>
      <c r="D43" s="93"/>
      <c r="E43" s="94"/>
      <c r="F43" s="27">
        <v>6</v>
      </c>
      <c r="G43" s="28">
        <v>88</v>
      </c>
      <c r="H43" s="28">
        <v>99</v>
      </c>
      <c r="I43" s="28" t="s">
        <v>125</v>
      </c>
      <c r="J43" s="167" t="s">
        <v>136</v>
      </c>
    </row>
    <row r="44" spans="1:10" x14ac:dyDescent="0.35">
      <c r="A44" s="80"/>
      <c r="B44" s="86" t="s">
        <v>106</v>
      </c>
      <c r="C44" s="87"/>
      <c r="D44" s="87"/>
      <c r="E44" s="88"/>
      <c r="F44" s="23">
        <v>6</v>
      </c>
      <c r="G44" s="24">
        <v>97</v>
      </c>
      <c r="H44" s="24">
        <v>99</v>
      </c>
      <c r="I44" s="24" t="s">
        <v>126</v>
      </c>
      <c r="J44" s="165" t="s">
        <v>140</v>
      </c>
    </row>
    <row r="45" spans="1:10" x14ac:dyDescent="0.35">
      <c r="A45" s="81"/>
      <c r="B45" s="95" t="s">
        <v>107</v>
      </c>
      <c r="C45" s="96"/>
      <c r="D45" s="96"/>
      <c r="E45" s="97"/>
      <c r="F45" s="29">
        <v>6</v>
      </c>
      <c r="G45" s="30">
        <v>88</v>
      </c>
      <c r="H45" s="30">
        <v>99</v>
      </c>
      <c r="I45" s="30" t="s">
        <v>127</v>
      </c>
      <c r="J45" s="168" t="s">
        <v>141</v>
      </c>
    </row>
    <row r="46" spans="1:10" x14ac:dyDescent="0.35">
      <c r="A46" s="79" t="s">
        <v>108</v>
      </c>
      <c r="B46" s="82" t="s">
        <v>109</v>
      </c>
      <c r="C46" s="83"/>
      <c r="D46" s="83"/>
      <c r="E46" s="65"/>
      <c r="F46" s="19">
        <v>6</v>
      </c>
      <c r="G46" s="20">
        <v>80</v>
      </c>
      <c r="H46" s="20">
        <v>99</v>
      </c>
      <c r="I46" s="20" t="s">
        <v>128</v>
      </c>
      <c r="J46" s="163" t="s">
        <v>142</v>
      </c>
    </row>
    <row r="47" spans="1:10" x14ac:dyDescent="0.35">
      <c r="A47" s="80"/>
      <c r="B47" s="84" t="s">
        <v>110</v>
      </c>
      <c r="C47" s="85"/>
      <c r="D47" s="85"/>
      <c r="E47" s="61"/>
      <c r="F47" s="21">
        <v>6</v>
      </c>
      <c r="G47" s="22">
        <v>80</v>
      </c>
      <c r="H47" s="22">
        <v>99</v>
      </c>
      <c r="I47" s="22" t="s">
        <v>121</v>
      </c>
      <c r="J47" s="164" t="s">
        <v>143</v>
      </c>
    </row>
    <row r="48" spans="1:10" x14ac:dyDescent="0.35">
      <c r="A48" s="80"/>
      <c r="B48" s="86" t="s">
        <v>48</v>
      </c>
      <c r="C48" s="87"/>
      <c r="D48" s="87"/>
      <c r="E48" s="88"/>
      <c r="F48" s="23">
        <v>6</v>
      </c>
      <c r="G48" s="24">
        <v>80</v>
      </c>
      <c r="H48" s="24">
        <v>99</v>
      </c>
      <c r="I48" s="24" t="s">
        <v>129</v>
      </c>
      <c r="J48" s="165" t="s">
        <v>144</v>
      </c>
    </row>
    <row r="49" spans="1:10" x14ac:dyDescent="0.35">
      <c r="A49" s="81"/>
      <c r="B49" s="95" t="s">
        <v>111</v>
      </c>
      <c r="C49" s="96"/>
      <c r="D49" s="96"/>
      <c r="E49" s="97"/>
      <c r="F49" s="29">
        <v>6</v>
      </c>
      <c r="G49" s="30">
        <v>80</v>
      </c>
      <c r="H49" s="30">
        <v>99</v>
      </c>
      <c r="I49" s="30" t="s">
        <v>130</v>
      </c>
      <c r="J49" s="168" t="s">
        <v>145</v>
      </c>
    </row>
    <row r="50" spans="1:10" x14ac:dyDescent="0.35">
      <c r="A50" s="31"/>
      <c r="B50" s="98" t="s">
        <v>112</v>
      </c>
      <c r="C50" s="98"/>
      <c r="D50" s="98"/>
      <c r="E50" s="99"/>
      <c r="F50" s="32">
        <v>6</v>
      </c>
      <c r="G50" s="33">
        <v>87.4</v>
      </c>
      <c r="H50" s="33">
        <v>94.78</v>
      </c>
      <c r="I50" s="33" t="s">
        <v>131</v>
      </c>
      <c r="J50" s="156" t="s">
        <v>146</v>
      </c>
    </row>
    <row r="51" spans="1:10" x14ac:dyDescent="0.35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35">
      <c r="A52" s="35" t="s">
        <v>113</v>
      </c>
      <c r="B52" s="35"/>
      <c r="C52" s="36"/>
      <c r="D52" s="36"/>
      <c r="E52" s="36"/>
      <c r="F52" s="36"/>
      <c r="G52" s="36"/>
      <c r="H52" s="36"/>
      <c r="I52" s="36"/>
      <c r="J52" s="36"/>
    </row>
    <row r="53" spans="1:10" x14ac:dyDescent="0.35">
      <c r="A53" s="35" t="s">
        <v>114</v>
      </c>
      <c r="B53" s="35"/>
      <c r="C53" s="36"/>
      <c r="D53" s="36"/>
      <c r="E53" s="36"/>
      <c r="F53" s="36"/>
      <c r="G53" s="36"/>
      <c r="H53" s="36"/>
      <c r="I53" s="36"/>
      <c r="J53" s="36"/>
    </row>
    <row r="54" spans="1:10" x14ac:dyDescent="0.35">
      <c r="A54" s="35" t="s">
        <v>115</v>
      </c>
      <c r="B54" s="35"/>
      <c r="C54" s="36"/>
      <c r="D54" s="36"/>
      <c r="E54" s="36"/>
      <c r="F54" s="36"/>
      <c r="G54" s="36"/>
      <c r="H54" s="36"/>
      <c r="I54" s="36"/>
      <c r="J54" s="36"/>
    </row>
    <row r="55" spans="1:10" x14ac:dyDescent="0.35">
      <c r="A55" s="35" t="s">
        <v>116</v>
      </c>
      <c r="B55" s="35"/>
      <c r="C55" s="36"/>
      <c r="D55" s="36"/>
      <c r="E55" s="36"/>
      <c r="F55" s="36"/>
      <c r="G55" s="36"/>
      <c r="H55" s="36"/>
      <c r="I55" s="36"/>
      <c r="J55" s="36"/>
    </row>
    <row r="56" spans="1:10" x14ac:dyDescent="0.35">
      <c r="A56" s="35" t="s">
        <v>117</v>
      </c>
      <c r="B56" s="35"/>
      <c r="C56" s="36"/>
      <c r="D56" s="36"/>
      <c r="E56" s="36"/>
      <c r="F56" s="36"/>
      <c r="G56" s="36"/>
      <c r="H56" s="36"/>
      <c r="I56" s="36"/>
      <c r="J56" s="36"/>
    </row>
    <row r="57" spans="1:10" x14ac:dyDescent="0.35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35">
      <c r="A58" s="38"/>
      <c r="B58" s="38"/>
      <c r="C58" s="38"/>
      <c r="D58" s="38"/>
      <c r="E58" s="38"/>
      <c r="F58" s="38"/>
      <c r="G58" s="38"/>
      <c r="H58" s="38"/>
      <c r="I58" s="38"/>
      <c r="J58" s="39"/>
    </row>
    <row r="59" spans="1:10" x14ac:dyDescent="0.35">
      <c r="A59" s="102" t="s">
        <v>147</v>
      </c>
      <c r="B59" s="58"/>
      <c r="C59" s="58"/>
      <c r="D59" s="58"/>
      <c r="E59" s="58"/>
      <c r="F59" s="58"/>
      <c r="G59" s="58"/>
      <c r="H59" s="58"/>
      <c r="I59" s="58"/>
      <c r="J59" s="103"/>
    </row>
    <row r="60" spans="1:10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103"/>
    </row>
    <row r="61" spans="1:10" x14ac:dyDescent="0.35">
      <c r="A61" s="55"/>
      <c r="B61" s="55"/>
      <c r="C61" s="55"/>
      <c r="D61" s="55"/>
      <c r="E61" s="55"/>
      <c r="F61" s="55"/>
      <c r="G61" s="55"/>
      <c r="H61" s="55"/>
      <c r="I61" s="55"/>
      <c r="J61" s="103"/>
    </row>
    <row r="62" spans="1:10" x14ac:dyDescent="0.35">
      <c r="A62" s="55"/>
      <c r="B62" s="55"/>
      <c r="C62" s="55"/>
      <c r="D62" s="55"/>
      <c r="E62" s="55"/>
      <c r="F62" s="55"/>
      <c r="G62" s="55"/>
      <c r="H62" s="55"/>
      <c r="I62" s="55"/>
      <c r="J62" s="103"/>
    </row>
    <row r="63" spans="1:10" x14ac:dyDescent="0.35">
      <c r="A63" s="55"/>
      <c r="B63" s="55"/>
      <c r="C63" s="55"/>
      <c r="D63" s="55"/>
      <c r="E63" s="55"/>
      <c r="F63" s="55"/>
      <c r="G63" s="55"/>
      <c r="H63" s="55"/>
      <c r="I63" s="55"/>
      <c r="J63" s="103"/>
    </row>
    <row r="64" spans="1:10" x14ac:dyDescent="0.35">
      <c r="A64" s="55"/>
      <c r="B64" s="55"/>
      <c r="C64" s="55"/>
      <c r="D64" s="55"/>
      <c r="E64" s="55"/>
      <c r="F64" s="55"/>
      <c r="G64" s="55"/>
      <c r="H64" s="55"/>
      <c r="I64" s="55"/>
      <c r="J64" s="103"/>
    </row>
    <row r="65" spans="1:20" x14ac:dyDescent="0.35">
      <c r="A65" s="55"/>
      <c r="B65" s="55"/>
      <c r="C65" s="55"/>
      <c r="D65" s="55"/>
      <c r="E65" s="55"/>
      <c r="F65" s="55"/>
      <c r="G65" s="55"/>
      <c r="H65" s="55"/>
      <c r="I65" s="55"/>
      <c r="J65" s="103"/>
    </row>
    <row r="66" spans="1:20" x14ac:dyDescent="0.35">
      <c r="A66" s="55"/>
      <c r="B66" s="55"/>
      <c r="C66" s="55"/>
      <c r="D66" s="55"/>
      <c r="E66" s="55"/>
      <c r="F66" s="55"/>
      <c r="G66" s="55"/>
      <c r="H66" s="55"/>
      <c r="I66" s="55"/>
      <c r="J66" s="103"/>
    </row>
    <row r="67" spans="1:20" x14ac:dyDescent="0.35">
      <c r="A67" s="55"/>
      <c r="B67" s="55"/>
      <c r="C67" s="55"/>
      <c r="D67" s="55"/>
      <c r="E67" s="55"/>
      <c r="F67" s="55"/>
      <c r="G67" s="55"/>
      <c r="H67" s="55"/>
      <c r="I67" s="55"/>
      <c r="J67" s="103"/>
    </row>
    <row r="68" spans="1:20" x14ac:dyDescent="0.35">
      <c r="A68" s="55"/>
      <c r="B68" s="55"/>
      <c r="C68" s="55"/>
      <c r="D68" s="55"/>
      <c r="E68" s="55"/>
      <c r="F68" s="55"/>
      <c r="G68" s="55"/>
      <c r="H68" s="55"/>
      <c r="I68" s="55"/>
      <c r="J68" s="103"/>
    </row>
    <row r="69" spans="1:20" x14ac:dyDescent="0.35">
      <c r="A69" s="55"/>
      <c r="B69" s="55"/>
      <c r="C69" s="55"/>
      <c r="D69" s="55"/>
      <c r="E69" s="55"/>
      <c r="F69" s="55"/>
      <c r="G69" s="55"/>
      <c r="H69" s="55"/>
      <c r="I69" s="55"/>
      <c r="J69" s="103"/>
    </row>
    <row r="70" spans="1:20" x14ac:dyDescent="0.35">
      <c r="A70" s="55"/>
      <c r="B70" s="55"/>
      <c r="C70" s="55"/>
      <c r="D70" s="55"/>
      <c r="E70" s="55"/>
      <c r="F70" s="55"/>
      <c r="G70" s="55"/>
      <c r="H70" s="55"/>
      <c r="I70" s="55"/>
      <c r="J70" s="103"/>
    </row>
    <row r="71" spans="1:20" x14ac:dyDescent="0.35">
      <c r="A71" s="55"/>
      <c r="B71" s="55"/>
      <c r="C71" s="55"/>
      <c r="D71" s="55"/>
      <c r="E71" s="55"/>
      <c r="F71" s="55"/>
      <c r="G71" s="55"/>
      <c r="H71" s="55"/>
      <c r="I71" s="55"/>
      <c r="J71" s="103"/>
    </row>
    <row r="72" spans="1:20" x14ac:dyDescent="0.35">
      <c r="A72" s="55"/>
      <c r="B72" s="55"/>
      <c r="C72" s="55"/>
      <c r="D72" s="55"/>
      <c r="E72" s="55"/>
      <c r="F72" s="55"/>
      <c r="G72" s="55"/>
      <c r="H72" s="55"/>
      <c r="I72" s="55"/>
      <c r="J72" s="103"/>
    </row>
    <row r="73" spans="1:20" x14ac:dyDescent="0.35">
      <c r="A73" s="55"/>
      <c r="B73" s="55"/>
      <c r="C73" s="55"/>
      <c r="D73" s="55"/>
      <c r="E73" s="55"/>
      <c r="F73" s="55"/>
      <c r="G73" s="55"/>
      <c r="H73" s="55"/>
      <c r="I73" s="55"/>
      <c r="J73" s="103"/>
    </row>
    <row r="74" spans="1:20" x14ac:dyDescent="0.35">
      <c r="A74" s="55"/>
      <c r="B74" s="55"/>
      <c r="C74" s="55"/>
      <c r="D74" s="55"/>
      <c r="E74" s="55"/>
      <c r="F74" s="55"/>
      <c r="G74" s="55"/>
      <c r="H74" s="55"/>
      <c r="I74" s="55"/>
      <c r="J74" s="103"/>
    </row>
    <row r="75" spans="1:20" ht="14.4" customHeight="1" x14ac:dyDescent="0.35">
      <c r="A75" s="55"/>
      <c r="B75" s="55"/>
      <c r="C75" s="55"/>
      <c r="D75" s="55"/>
      <c r="E75" s="55"/>
      <c r="F75" s="55"/>
      <c r="G75" s="55"/>
      <c r="H75" s="55"/>
      <c r="I75" s="55"/>
      <c r="J75" s="103"/>
    </row>
    <row r="76" spans="1:20" ht="14.4" customHeight="1" x14ac:dyDescent="0.35">
      <c r="A76" s="55"/>
      <c r="B76" s="55"/>
      <c r="C76" s="55"/>
      <c r="D76" s="55"/>
      <c r="E76" s="55"/>
      <c r="F76" s="55"/>
      <c r="G76" s="55"/>
      <c r="H76" s="55"/>
      <c r="I76" s="55"/>
      <c r="J76" s="103"/>
      <c r="L76" s="149"/>
      <c r="M76" s="149"/>
      <c r="N76" s="149"/>
      <c r="O76" s="149"/>
    </row>
    <row r="77" spans="1:20" ht="14.4" customHeight="1" x14ac:dyDescent="0.35">
      <c r="A77" s="55"/>
      <c r="B77" s="55"/>
      <c r="C77" s="55"/>
      <c r="D77" s="55"/>
      <c r="E77" s="55"/>
      <c r="F77" s="55"/>
      <c r="G77" s="55"/>
      <c r="H77" s="55"/>
      <c r="I77" s="55"/>
      <c r="J77" s="103"/>
      <c r="K77" s="150"/>
      <c r="L77" s="149"/>
      <c r="M77" s="149"/>
      <c r="N77" s="149"/>
      <c r="O77" s="149"/>
      <c r="Q77" s="118" t="s">
        <v>148</v>
      </c>
      <c r="R77" s="71"/>
      <c r="S77" s="71"/>
      <c r="T77" s="119"/>
    </row>
    <row r="78" spans="1:20" ht="14.4" customHeight="1" x14ac:dyDescent="0.35">
      <c r="A78" s="105"/>
      <c r="B78" s="105"/>
      <c r="C78" s="105"/>
      <c r="D78" s="105"/>
      <c r="E78" s="105"/>
      <c r="F78" s="105"/>
      <c r="G78" s="105"/>
      <c r="H78" s="105"/>
      <c r="I78" s="105"/>
      <c r="J78" s="104"/>
      <c r="L78" s="138"/>
      <c r="M78" s="138"/>
      <c r="N78" s="137"/>
      <c r="O78" s="137"/>
      <c r="Q78" s="106" t="s">
        <v>149</v>
      </c>
      <c r="R78" s="107"/>
      <c r="S78" s="40" t="s">
        <v>0</v>
      </c>
      <c r="T78" s="50" t="s">
        <v>69</v>
      </c>
    </row>
    <row r="79" spans="1:20" ht="14.4" customHeight="1" x14ac:dyDescent="0.35">
      <c r="L79" s="143"/>
      <c r="M79" s="143"/>
      <c r="N79" s="144"/>
      <c r="O79" s="145"/>
      <c r="Q79" s="108" t="s">
        <v>150</v>
      </c>
      <c r="R79" s="120"/>
      <c r="S79" s="41"/>
      <c r="T79" s="45"/>
    </row>
    <row r="80" spans="1:20" ht="14.4" customHeight="1" x14ac:dyDescent="0.35">
      <c r="A80" s="128"/>
      <c r="B80" s="129"/>
      <c r="C80" s="129"/>
      <c r="D80" s="129"/>
      <c r="E80" s="129"/>
      <c r="F80" s="129"/>
      <c r="G80" s="129"/>
      <c r="H80" s="129"/>
      <c r="I80" s="129"/>
      <c r="J80" s="134"/>
      <c r="L80" s="143"/>
      <c r="M80" s="143"/>
      <c r="N80" s="144"/>
      <c r="O80" s="145"/>
      <c r="Q80" s="100" t="s">
        <v>151</v>
      </c>
      <c r="R80" s="121"/>
      <c r="S80" s="42">
        <v>2</v>
      </c>
      <c r="T80" s="45"/>
    </row>
    <row r="81" spans="1:20" ht="14.5" customHeight="1" x14ac:dyDescent="0.35">
      <c r="A81" s="123" t="s">
        <v>148</v>
      </c>
      <c r="B81" s="123"/>
      <c r="C81" s="123"/>
      <c r="D81" s="123"/>
      <c r="E81" s="130"/>
      <c r="F81" s="113" t="s">
        <v>153</v>
      </c>
      <c r="G81" s="114"/>
      <c r="H81" s="114"/>
      <c r="I81" s="115"/>
      <c r="J81" s="131"/>
      <c r="L81" s="143"/>
      <c r="M81" s="143"/>
      <c r="N81" s="144"/>
      <c r="O81" s="145"/>
      <c r="Q81" s="101" t="s">
        <v>152</v>
      </c>
      <c r="R81" s="122"/>
      <c r="S81" s="43">
        <v>4</v>
      </c>
      <c r="T81" s="45"/>
    </row>
    <row r="82" spans="1:20" ht="14.5" customHeight="1" x14ac:dyDescent="0.35">
      <c r="A82" s="124" t="s">
        <v>149</v>
      </c>
      <c r="B82" s="124"/>
      <c r="C82" s="50" t="s">
        <v>0</v>
      </c>
      <c r="D82" s="50" t="s">
        <v>69</v>
      </c>
      <c r="E82" s="130"/>
      <c r="F82" s="116" t="s">
        <v>154</v>
      </c>
      <c r="G82" s="117"/>
      <c r="H82" s="51" t="s">
        <v>155</v>
      </c>
      <c r="I82" s="51" t="s">
        <v>69</v>
      </c>
      <c r="J82" s="131"/>
      <c r="L82" s="143"/>
      <c r="M82" s="143"/>
      <c r="N82" s="144"/>
      <c r="O82" s="145"/>
      <c r="Q82" s="106" t="s">
        <v>81</v>
      </c>
      <c r="R82" s="107"/>
      <c r="S82" s="44">
        <f>SUM(S79:S81)</f>
        <v>6</v>
      </c>
      <c r="T82" s="46"/>
    </row>
    <row r="83" spans="1:20" ht="14.4" customHeight="1" x14ac:dyDescent="0.35">
      <c r="A83" s="125" t="s">
        <v>150</v>
      </c>
      <c r="B83" s="126"/>
      <c r="C83" s="127"/>
      <c r="D83" s="45"/>
      <c r="E83" s="130"/>
      <c r="F83" s="109" t="s">
        <v>49</v>
      </c>
      <c r="G83" s="110"/>
      <c r="H83" s="47">
        <v>2</v>
      </c>
      <c r="I83" s="48">
        <f>(H83*100)/H90</f>
        <v>11.111111111111111</v>
      </c>
      <c r="J83" s="131"/>
      <c r="L83" s="143"/>
      <c r="M83" s="143"/>
      <c r="N83" s="144"/>
      <c r="O83" s="145"/>
    </row>
    <row r="84" spans="1:20" ht="14.4" customHeight="1" x14ac:dyDescent="0.35">
      <c r="A84" s="125" t="s">
        <v>151</v>
      </c>
      <c r="B84" s="126"/>
      <c r="C84" s="127">
        <v>2</v>
      </c>
      <c r="D84" s="45">
        <f>(C84*100)/C86</f>
        <v>33.333333333333336</v>
      </c>
      <c r="E84" s="130"/>
      <c r="F84" s="109" t="s">
        <v>156</v>
      </c>
      <c r="G84" s="110"/>
      <c r="H84" s="47">
        <v>3</v>
      </c>
      <c r="I84" s="48">
        <f>(H84*100)/H90</f>
        <v>16.666666666666668</v>
      </c>
      <c r="J84" s="131"/>
      <c r="L84" s="143"/>
      <c r="M84" s="143"/>
      <c r="N84" s="144"/>
      <c r="O84" s="145"/>
    </row>
    <row r="85" spans="1:20" ht="14.4" customHeight="1" x14ac:dyDescent="0.35">
      <c r="A85" s="125" t="s">
        <v>152</v>
      </c>
      <c r="B85" s="126"/>
      <c r="C85" s="127">
        <v>4</v>
      </c>
      <c r="D85" s="45">
        <f>(C85*100)/C86</f>
        <v>66.666666666666671</v>
      </c>
      <c r="E85" s="130"/>
      <c r="F85" s="109" t="s">
        <v>50</v>
      </c>
      <c r="G85" s="110"/>
      <c r="H85" s="47">
        <v>4</v>
      </c>
      <c r="I85" s="48">
        <f>(H85*100)/H90</f>
        <v>22.222222222222221</v>
      </c>
      <c r="J85" s="131"/>
      <c r="L85" s="143"/>
      <c r="M85" s="143"/>
      <c r="N85" s="144"/>
      <c r="O85" s="145"/>
    </row>
    <row r="86" spans="1:20" x14ac:dyDescent="0.35">
      <c r="A86" s="124" t="s">
        <v>81</v>
      </c>
      <c r="B86" s="124"/>
      <c r="C86" s="51">
        <f>SUM(C84:C85)</f>
        <v>6</v>
      </c>
      <c r="D86" s="46">
        <f>SUM(D83:D85)</f>
        <v>100</v>
      </c>
      <c r="E86" s="130"/>
      <c r="F86" s="109" t="s">
        <v>157</v>
      </c>
      <c r="G86" s="110"/>
      <c r="H86" s="47">
        <v>1</v>
      </c>
      <c r="I86" s="48">
        <f>(H86*100)/H90</f>
        <v>5.5555555555555554</v>
      </c>
      <c r="J86" s="131"/>
      <c r="L86" s="146"/>
      <c r="M86" s="146"/>
      <c r="N86" s="147"/>
      <c r="O86" s="148"/>
    </row>
    <row r="87" spans="1:20" x14ac:dyDescent="0.35">
      <c r="A87" s="132"/>
      <c r="B87" s="133"/>
      <c r="C87" s="133"/>
      <c r="D87" s="133"/>
      <c r="E87" s="130"/>
      <c r="F87" s="109" t="s">
        <v>51</v>
      </c>
      <c r="G87" s="110"/>
      <c r="H87" s="47">
        <v>4</v>
      </c>
      <c r="I87" s="48">
        <f>(H87*100)/H90</f>
        <v>22.222222222222221</v>
      </c>
      <c r="J87" s="131"/>
    </row>
    <row r="88" spans="1:20" x14ac:dyDescent="0.35">
      <c r="A88" s="53"/>
      <c r="B88" s="138"/>
      <c r="C88" s="138"/>
      <c r="D88" s="138"/>
      <c r="E88" s="130"/>
      <c r="F88" s="109" t="s">
        <v>53</v>
      </c>
      <c r="G88" s="110"/>
      <c r="H88" s="47">
        <v>3</v>
      </c>
      <c r="I88" s="48">
        <f>(H88*100)/H90</f>
        <v>16.666666666666668</v>
      </c>
      <c r="J88" s="131"/>
    </row>
    <row r="89" spans="1:20" x14ac:dyDescent="0.35">
      <c r="A89" s="53"/>
      <c r="B89" s="138"/>
      <c r="C89" s="138"/>
      <c r="D89" s="138"/>
      <c r="E89" s="130"/>
      <c r="F89" s="109" t="s">
        <v>55</v>
      </c>
      <c r="G89" s="110"/>
      <c r="H89" s="47">
        <v>1</v>
      </c>
      <c r="I89" s="48">
        <f>(H89*100)/H90</f>
        <v>5.5555555555555554</v>
      </c>
      <c r="J89" s="131"/>
    </row>
    <row r="90" spans="1:20" x14ac:dyDescent="0.35">
      <c r="A90" s="53"/>
      <c r="B90" s="138"/>
      <c r="C90" s="138"/>
      <c r="D90" s="138"/>
      <c r="E90" s="130"/>
      <c r="F90" s="111" t="s">
        <v>81</v>
      </c>
      <c r="G90" s="112"/>
      <c r="H90" s="49">
        <f>SUM(H83:H89)</f>
        <v>18</v>
      </c>
      <c r="I90" s="46">
        <f>SUM(I83:I89)</f>
        <v>100</v>
      </c>
      <c r="J90" s="131"/>
    </row>
    <row r="91" spans="1:20" x14ac:dyDescent="0.35">
      <c r="A91" s="53"/>
      <c r="B91" s="138"/>
      <c r="C91" s="138"/>
      <c r="D91" s="138"/>
      <c r="E91" s="52"/>
      <c r="F91" s="52"/>
      <c r="G91" s="52"/>
      <c r="H91" s="52"/>
      <c r="I91" s="52"/>
      <c r="J91" s="54"/>
    </row>
    <row r="92" spans="1:20" x14ac:dyDescent="0.35">
      <c r="A92" s="53"/>
      <c r="B92" s="138"/>
      <c r="C92" s="138"/>
      <c r="D92" s="138"/>
      <c r="E92" s="52"/>
      <c r="F92" s="52"/>
      <c r="G92" s="52"/>
      <c r="H92" s="52"/>
      <c r="I92" s="52"/>
      <c r="J92" s="54"/>
    </row>
    <row r="93" spans="1:20" x14ac:dyDescent="0.35">
      <c r="A93" s="53"/>
      <c r="B93" s="138"/>
      <c r="C93" s="138"/>
      <c r="D93" s="138"/>
      <c r="E93" s="52"/>
      <c r="F93" s="52"/>
      <c r="G93" s="52"/>
      <c r="H93" s="52"/>
      <c r="I93" s="52"/>
      <c r="J93" s="54"/>
    </row>
    <row r="94" spans="1:20" x14ac:dyDescent="0.35">
      <c r="A94" s="53"/>
      <c r="B94" s="138"/>
      <c r="C94" s="138"/>
      <c r="D94" s="138"/>
      <c r="E94" s="52"/>
      <c r="F94" s="52"/>
      <c r="G94" s="52"/>
      <c r="H94" s="52"/>
      <c r="I94" s="52"/>
      <c r="J94" s="54"/>
    </row>
    <row r="95" spans="1:20" x14ac:dyDescent="0.35">
      <c r="A95" s="53"/>
      <c r="B95" s="138"/>
      <c r="C95" s="138"/>
      <c r="D95" s="138"/>
      <c r="E95" s="52"/>
      <c r="F95" s="52"/>
      <c r="G95" s="52"/>
      <c r="H95" s="52"/>
      <c r="I95" s="52"/>
      <c r="J95" s="54"/>
    </row>
    <row r="96" spans="1:20" x14ac:dyDescent="0.35">
      <c r="A96" s="53"/>
      <c r="B96" s="138"/>
      <c r="C96" s="138"/>
      <c r="D96" s="138"/>
      <c r="E96" s="52"/>
      <c r="F96" s="52"/>
      <c r="G96" s="52"/>
      <c r="H96" s="52"/>
      <c r="I96" s="52"/>
      <c r="J96" s="54"/>
    </row>
    <row r="97" spans="1:10" x14ac:dyDescent="0.35">
      <c r="A97" s="53"/>
      <c r="B97" s="52"/>
      <c r="C97" s="52"/>
      <c r="D97" s="52"/>
      <c r="E97" s="52"/>
      <c r="F97" s="52"/>
      <c r="G97" s="52"/>
      <c r="H97" s="52"/>
      <c r="I97" s="52"/>
      <c r="J97" s="54"/>
    </row>
    <row r="98" spans="1:10" x14ac:dyDescent="0.35">
      <c r="A98" s="53"/>
      <c r="B98" s="52"/>
      <c r="C98" s="52"/>
      <c r="D98" s="52"/>
      <c r="E98" s="52"/>
      <c r="F98" s="52"/>
      <c r="G98" s="52"/>
      <c r="H98" s="52"/>
      <c r="I98" s="52"/>
      <c r="J98" s="54"/>
    </row>
    <row r="99" spans="1:10" x14ac:dyDescent="0.35">
      <c r="A99" s="53"/>
      <c r="B99" s="52"/>
      <c r="C99" s="52"/>
      <c r="D99" s="52"/>
      <c r="E99" s="52"/>
      <c r="F99" s="52"/>
      <c r="G99" s="52"/>
      <c r="H99" s="52"/>
      <c r="I99" s="52"/>
      <c r="J99" s="54"/>
    </row>
    <row r="100" spans="1:10" x14ac:dyDescent="0.35">
      <c r="A100" s="53"/>
      <c r="B100" s="52"/>
      <c r="C100" s="52"/>
      <c r="D100" s="52"/>
      <c r="E100" s="52"/>
      <c r="F100" s="52"/>
      <c r="G100" s="52"/>
      <c r="H100" s="52"/>
      <c r="I100" s="52"/>
      <c r="J100" s="54"/>
    </row>
    <row r="101" spans="1:10" x14ac:dyDescent="0.35">
      <c r="A101" s="53"/>
      <c r="B101" s="52"/>
      <c r="C101" s="52"/>
      <c r="D101" s="52"/>
      <c r="E101" s="52"/>
      <c r="F101" s="52"/>
      <c r="G101" s="52"/>
      <c r="H101" s="52"/>
      <c r="I101" s="52"/>
      <c r="J101" s="54"/>
    </row>
    <row r="102" spans="1:10" x14ac:dyDescent="0.35">
      <c r="A102" s="53"/>
      <c r="B102" s="52"/>
      <c r="C102" s="52"/>
      <c r="D102" s="52"/>
      <c r="E102" s="52"/>
      <c r="F102" s="52"/>
      <c r="G102" s="52"/>
      <c r="H102" s="52"/>
      <c r="I102" s="52"/>
      <c r="J102" s="54"/>
    </row>
    <row r="103" spans="1:10" x14ac:dyDescent="0.35">
      <c r="A103" s="53"/>
      <c r="B103" s="52"/>
      <c r="C103" s="52"/>
      <c r="D103" s="52"/>
      <c r="E103" s="52"/>
      <c r="F103" s="52"/>
      <c r="G103" s="52"/>
      <c r="H103" s="52"/>
      <c r="I103" s="52"/>
      <c r="J103" s="54"/>
    </row>
    <row r="104" spans="1:10" x14ac:dyDescent="0.35">
      <c r="A104" s="53"/>
      <c r="B104" s="52"/>
      <c r="C104" s="52"/>
      <c r="D104" s="52"/>
      <c r="E104" s="52"/>
      <c r="F104" s="52"/>
      <c r="G104" s="52"/>
      <c r="H104" s="52"/>
      <c r="I104" s="52"/>
      <c r="J104" s="54"/>
    </row>
    <row r="105" spans="1:10" x14ac:dyDescent="0.35">
      <c r="A105" s="53"/>
      <c r="B105" s="52"/>
      <c r="C105" s="52"/>
      <c r="D105" s="52"/>
      <c r="E105" s="52"/>
      <c r="F105" s="52"/>
      <c r="G105" s="52"/>
      <c r="H105" s="52"/>
      <c r="I105" s="52"/>
      <c r="J105" s="54"/>
    </row>
    <row r="106" spans="1:10" x14ac:dyDescent="0.35">
      <c r="A106" s="53"/>
      <c r="B106" s="52"/>
      <c r="C106" s="52"/>
      <c r="D106" s="52"/>
      <c r="E106" s="52"/>
      <c r="F106" s="52"/>
      <c r="G106" s="52"/>
      <c r="H106" s="52"/>
      <c r="I106" s="52"/>
      <c r="J106" s="54"/>
    </row>
    <row r="107" spans="1:10" x14ac:dyDescent="0.35">
      <c r="A107" s="135"/>
      <c r="B107" s="136"/>
      <c r="C107" s="136"/>
      <c r="D107" s="136"/>
      <c r="E107" s="136"/>
      <c r="F107" s="136"/>
      <c r="G107" s="136"/>
      <c r="H107" s="136"/>
      <c r="I107" s="136"/>
      <c r="J107" s="130"/>
    </row>
    <row r="108" spans="1:10" x14ac:dyDescent="0.35">
      <c r="A108" s="139"/>
      <c r="B108" s="140"/>
      <c r="C108" s="140"/>
      <c r="D108" s="140"/>
      <c r="E108" s="140"/>
      <c r="F108" s="140"/>
      <c r="G108" s="140"/>
      <c r="H108" s="140"/>
      <c r="I108" s="140"/>
      <c r="J108" s="141"/>
    </row>
    <row r="109" spans="1:10" x14ac:dyDescent="0.35">
      <c r="A109" s="53"/>
      <c r="B109" s="52"/>
      <c r="C109" s="52"/>
      <c r="D109" s="52"/>
      <c r="E109" s="52"/>
      <c r="F109" s="52"/>
      <c r="G109" s="52"/>
      <c r="H109" s="52"/>
      <c r="I109" s="52"/>
      <c r="J109" s="138"/>
    </row>
    <row r="110" spans="1:10" x14ac:dyDescent="0.35">
      <c r="A110" s="53"/>
      <c r="B110" s="52"/>
      <c r="C110" s="52"/>
      <c r="D110" s="52"/>
      <c r="E110" s="52"/>
      <c r="F110" s="52"/>
      <c r="G110" s="52"/>
      <c r="H110" s="52"/>
      <c r="I110" s="52"/>
      <c r="J110" s="138"/>
    </row>
    <row r="111" spans="1:10" x14ac:dyDescent="0.35">
      <c r="A111" s="53"/>
      <c r="B111" s="52"/>
      <c r="C111" s="52"/>
      <c r="D111" s="52"/>
      <c r="E111" s="52"/>
      <c r="F111" s="52"/>
      <c r="G111" s="52"/>
      <c r="H111" s="52"/>
      <c r="I111" s="52"/>
      <c r="J111" s="138"/>
    </row>
    <row r="112" spans="1:10" x14ac:dyDescent="0.35">
      <c r="A112" s="53"/>
      <c r="B112" s="52"/>
      <c r="C112" s="52"/>
      <c r="D112" s="52"/>
      <c r="E112" s="52"/>
      <c r="F112" s="52"/>
      <c r="G112" s="52"/>
      <c r="H112" s="52"/>
      <c r="I112" s="52"/>
      <c r="J112" s="138"/>
    </row>
    <row r="113" spans="1:10" x14ac:dyDescent="0.35">
      <c r="A113" s="53"/>
      <c r="B113" s="52"/>
      <c r="C113" s="52"/>
      <c r="D113" s="52"/>
      <c r="E113" s="52"/>
      <c r="F113" s="52"/>
      <c r="G113" s="52"/>
      <c r="H113" s="52"/>
      <c r="I113" s="52"/>
      <c r="J113" s="138"/>
    </row>
    <row r="114" spans="1:10" x14ac:dyDescent="0.35">
      <c r="A114" s="53"/>
      <c r="B114" s="52"/>
      <c r="C114" s="52"/>
      <c r="D114" s="52"/>
      <c r="E114" s="52"/>
      <c r="F114" s="52"/>
      <c r="G114" s="52"/>
      <c r="H114" s="52"/>
      <c r="I114" s="52"/>
      <c r="J114" s="138"/>
    </row>
    <row r="115" spans="1:10" x14ac:dyDescent="0.35">
      <c r="A115" s="53"/>
      <c r="B115" s="52"/>
      <c r="C115" s="52"/>
      <c r="D115" s="52"/>
      <c r="E115" s="52"/>
      <c r="F115" s="52"/>
      <c r="G115" s="52"/>
      <c r="H115" s="52"/>
      <c r="I115" s="52"/>
      <c r="J115" s="138"/>
    </row>
    <row r="116" spans="1:10" x14ac:dyDescent="0.35">
      <c r="A116" s="53"/>
      <c r="B116" s="52"/>
      <c r="C116" s="52"/>
      <c r="D116" s="52"/>
      <c r="E116" s="52"/>
      <c r="F116" s="52"/>
      <c r="G116" s="52"/>
      <c r="H116" s="52"/>
      <c r="I116" s="52"/>
      <c r="J116" s="138"/>
    </row>
    <row r="117" spans="1:10" x14ac:dyDescent="0.35">
      <c r="A117" s="53"/>
      <c r="B117" s="52"/>
      <c r="C117" s="52"/>
      <c r="D117" s="52"/>
      <c r="E117" s="52"/>
      <c r="F117" s="52"/>
      <c r="G117" s="52"/>
      <c r="H117" s="52"/>
      <c r="I117" s="52"/>
      <c r="J117" s="138"/>
    </row>
    <row r="118" spans="1:10" x14ac:dyDescent="0.35">
      <c r="A118" s="53"/>
      <c r="B118" s="52"/>
      <c r="C118" s="52"/>
      <c r="D118" s="52"/>
      <c r="E118" s="52"/>
      <c r="F118" s="52"/>
      <c r="G118" s="52"/>
      <c r="H118" s="52"/>
      <c r="I118" s="52"/>
      <c r="J118" s="138"/>
    </row>
    <row r="119" spans="1:10" x14ac:dyDescent="0.35">
      <c r="A119" s="53"/>
      <c r="B119" s="52"/>
      <c r="C119" s="52"/>
      <c r="D119" s="52"/>
      <c r="E119" s="52"/>
      <c r="F119" s="52"/>
      <c r="G119" s="52"/>
      <c r="H119" s="52"/>
      <c r="I119" s="52"/>
      <c r="J119" s="138"/>
    </row>
    <row r="120" spans="1:10" x14ac:dyDescent="0.35">
      <c r="A120" s="53"/>
      <c r="B120" s="52"/>
      <c r="C120" s="52"/>
      <c r="D120" s="52"/>
      <c r="E120" s="52"/>
      <c r="F120" s="52"/>
      <c r="G120" s="52"/>
      <c r="H120" s="52"/>
      <c r="I120" s="52"/>
      <c r="J120" s="138"/>
    </row>
    <row r="121" spans="1:10" x14ac:dyDescent="0.35">
      <c r="A121" s="53"/>
      <c r="B121" s="52"/>
      <c r="C121" s="52"/>
      <c r="D121" s="52"/>
      <c r="E121" s="52"/>
      <c r="F121" s="52"/>
      <c r="G121" s="52"/>
      <c r="H121" s="52"/>
      <c r="I121" s="52"/>
      <c r="J121" s="138"/>
    </row>
    <row r="122" spans="1:10" x14ac:dyDescent="0.35">
      <c r="A122" s="53"/>
      <c r="B122" s="52"/>
      <c r="C122" s="52"/>
      <c r="D122" s="52"/>
      <c r="E122" s="52"/>
      <c r="F122" s="52"/>
      <c r="G122" s="52"/>
      <c r="H122" s="52"/>
      <c r="I122" s="52"/>
      <c r="J122" s="138"/>
    </row>
    <row r="123" spans="1:10" x14ac:dyDescent="0.35">
      <c r="A123" s="53"/>
      <c r="B123" s="52"/>
      <c r="C123" s="52"/>
      <c r="D123" s="52"/>
      <c r="E123" s="52"/>
      <c r="F123" s="52"/>
      <c r="G123" s="52"/>
      <c r="H123" s="52"/>
      <c r="I123" s="52"/>
      <c r="J123" s="138"/>
    </row>
    <row r="124" spans="1:10" x14ac:dyDescent="0.35">
      <c r="A124" s="53"/>
      <c r="B124" s="52"/>
      <c r="C124" s="52"/>
      <c r="D124" s="52"/>
      <c r="E124" s="52"/>
      <c r="F124" s="52"/>
      <c r="G124" s="52"/>
      <c r="H124" s="52"/>
      <c r="I124" s="52"/>
      <c r="J124" s="138"/>
    </row>
    <row r="125" spans="1:10" x14ac:dyDescent="0.35">
      <c r="A125" s="53"/>
      <c r="B125" s="52"/>
      <c r="C125" s="52"/>
      <c r="D125" s="52"/>
      <c r="E125" s="52"/>
      <c r="F125" s="52"/>
      <c r="G125" s="52"/>
      <c r="H125" s="52"/>
      <c r="I125" s="52"/>
      <c r="J125" s="138"/>
    </row>
    <row r="126" spans="1:10" x14ac:dyDescent="0.35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</row>
    <row r="127" spans="1:10" x14ac:dyDescent="0.35">
      <c r="J127" s="142"/>
    </row>
    <row r="128" spans="1:10" x14ac:dyDescent="0.35">
      <c r="J128" s="142"/>
    </row>
    <row r="129" spans="10:10" x14ac:dyDescent="0.35">
      <c r="J129" s="142"/>
    </row>
    <row r="130" spans="10:10" x14ac:dyDescent="0.35">
      <c r="J130" s="142"/>
    </row>
    <row r="131" spans="10:10" x14ac:dyDescent="0.35">
      <c r="J131" s="142"/>
    </row>
    <row r="132" spans="10:10" x14ac:dyDescent="0.35">
      <c r="J132" s="142"/>
    </row>
    <row r="133" spans="10:10" x14ac:dyDescent="0.35">
      <c r="J133" s="142"/>
    </row>
    <row r="134" spans="10:10" x14ac:dyDescent="0.35">
      <c r="J134" s="142"/>
    </row>
    <row r="135" spans="10:10" x14ac:dyDescent="0.35">
      <c r="J135" s="142"/>
    </row>
    <row r="136" spans="10:10" x14ac:dyDescent="0.35">
      <c r="J136" s="142"/>
    </row>
    <row r="137" spans="10:10" x14ac:dyDescent="0.35">
      <c r="J137" s="142"/>
    </row>
    <row r="138" spans="10:10" x14ac:dyDescent="0.35">
      <c r="J138" s="142"/>
    </row>
    <row r="139" spans="10:10" x14ac:dyDescent="0.35">
      <c r="J139" s="142"/>
    </row>
    <row r="140" spans="10:10" x14ac:dyDescent="0.35">
      <c r="J140" s="142"/>
    </row>
    <row r="141" spans="10:10" x14ac:dyDescent="0.35">
      <c r="J141" s="142"/>
    </row>
    <row r="142" spans="10:10" x14ac:dyDescent="0.35">
      <c r="J142" s="142"/>
    </row>
    <row r="143" spans="10:10" x14ac:dyDescent="0.35">
      <c r="J143" s="142"/>
    </row>
    <row r="144" spans="10:10" x14ac:dyDescent="0.35">
      <c r="J144" s="142"/>
    </row>
    <row r="145" spans="10:10" x14ac:dyDescent="0.35">
      <c r="J145" s="142"/>
    </row>
    <row r="146" spans="10:10" x14ac:dyDescent="0.35">
      <c r="J146" s="142"/>
    </row>
    <row r="147" spans="10:10" x14ac:dyDescent="0.35">
      <c r="J147" s="142"/>
    </row>
    <row r="148" spans="10:10" x14ac:dyDescent="0.35">
      <c r="J148" s="142"/>
    </row>
    <row r="149" spans="10:10" x14ac:dyDescent="0.35">
      <c r="J149" s="142"/>
    </row>
    <row r="150" spans="10:10" x14ac:dyDescent="0.35">
      <c r="J150" s="142"/>
    </row>
    <row r="151" spans="10:10" x14ac:dyDescent="0.35">
      <c r="J151" s="142"/>
    </row>
    <row r="152" spans="10:10" x14ac:dyDescent="0.35">
      <c r="J152" s="142"/>
    </row>
    <row r="153" spans="10:10" x14ac:dyDescent="0.35">
      <c r="J153" s="142"/>
    </row>
    <row r="154" spans="10:10" x14ac:dyDescent="0.35">
      <c r="J154" s="142"/>
    </row>
    <row r="155" spans="10:10" x14ac:dyDescent="0.35">
      <c r="J155" s="142"/>
    </row>
    <row r="156" spans="10:10" x14ac:dyDescent="0.35">
      <c r="J156" s="142"/>
    </row>
    <row r="157" spans="10:10" x14ac:dyDescent="0.35">
      <c r="J157" s="142"/>
    </row>
    <row r="158" spans="10:10" x14ac:dyDescent="0.35">
      <c r="J158" s="142"/>
    </row>
    <row r="159" spans="10:10" x14ac:dyDescent="0.35">
      <c r="J159" s="142"/>
    </row>
    <row r="160" spans="10:10" x14ac:dyDescent="0.35">
      <c r="J160" s="142"/>
    </row>
    <row r="161" spans="10:10" x14ac:dyDescent="0.35">
      <c r="J161" s="142"/>
    </row>
    <row r="162" spans="10:10" x14ac:dyDescent="0.35">
      <c r="J162" s="142"/>
    </row>
    <row r="163" spans="10:10" x14ac:dyDescent="0.35">
      <c r="J163" s="142"/>
    </row>
    <row r="164" spans="10:10" x14ac:dyDescent="0.35">
      <c r="J164" s="142"/>
    </row>
    <row r="165" spans="10:10" x14ac:dyDescent="0.35">
      <c r="J165" s="142"/>
    </row>
    <row r="166" spans="10:10" x14ac:dyDescent="0.35">
      <c r="J166" s="142"/>
    </row>
    <row r="167" spans="10:10" x14ac:dyDescent="0.35">
      <c r="J167" s="142"/>
    </row>
    <row r="168" spans="10:10" x14ac:dyDescent="0.35">
      <c r="J168" s="142"/>
    </row>
    <row r="169" spans="10:10" x14ac:dyDescent="0.35">
      <c r="J169" s="142"/>
    </row>
    <row r="170" spans="10:10" x14ac:dyDescent="0.35">
      <c r="J170" s="142"/>
    </row>
    <row r="171" spans="10:10" x14ac:dyDescent="0.35">
      <c r="J171" s="142"/>
    </row>
    <row r="172" spans="10:10" x14ac:dyDescent="0.35">
      <c r="J172" s="142"/>
    </row>
    <row r="173" spans="10:10" x14ac:dyDescent="0.35">
      <c r="J173" s="142"/>
    </row>
    <row r="174" spans="10:10" x14ac:dyDescent="0.35">
      <c r="J174" s="142"/>
    </row>
    <row r="175" spans="10:10" x14ac:dyDescent="0.35">
      <c r="J175" s="142"/>
    </row>
    <row r="176" spans="10:10" x14ac:dyDescent="0.35">
      <c r="J176" s="142"/>
    </row>
    <row r="177" spans="10:10" x14ac:dyDescent="0.35">
      <c r="J177" s="142"/>
    </row>
    <row r="178" spans="10:10" x14ac:dyDescent="0.35">
      <c r="J178" s="142"/>
    </row>
    <row r="179" spans="10:10" x14ac:dyDescent="0.35">
      <c r="J179" s="142"/>
    </row>
    <row r="180" spans="10:10" x14ac:dyDescent="0.35">
      <c r="J180" s="142"/>
    </row>
    <row r="181" spans="10:10" x14ac:dyDescent="0.35">
      <c r="J181" s="142"/>
    </row>
    <row r="182" spans="10:10" x14ac:dyDescent="0.35">
      <c r="J182" s="142"/>
    </row>
    <row r="183" spans="10:10" x14ac:dyDescent="0.35">
      <c r="J183" s="142"/>
    </row>
    <row r="184" spans="10:10" x14ac:dyDescent="0.35">
      <c r="J184" s="142"/>
    </row>
    <row r="185" spans="10:10" x14ac:dyDescent="0.35">
      <c r="J185" s="142"/>
    </row>
    <row r="186" spans="10:10" x14ac:dyDescent="0.35">
      <c r="J186" s="142"/>
    </row>
    <row r="187" spans="10:10" x14ac:dyDescent="0.35">
      <c r="J187" s="142"/>
    </row>
    <row r="188" spans="10:10" x14ac:dyDescent="0.35">
      <c r="J188" s="142"/>
    </row>
    <row r="189" spans="10:10" x14ac:dyDescent="0.35">
      <c r="J189" s="142"/>
    </row>
    <row r="190" spans="10:10" x14ac:dyDescent="0.35">
      <c r="J190" s="142"/>
    </row>
    <row r="191" spans="10:10" x14ac:dyDescent="0.35">
      <c r="J191" s="142"/>
    </row>
    <row r="192" spans="10:10" x14ac:dyDescent="0.35">
      <c r="J192" s="142"/>
    </row>
    <row r="193" spans="10:10" x14ac:dyDescent="0.35">
      <c r="J193" s="142"/>
    </row>
    <row r="194" spans="10:10" x14ac:dyDescent="0.35">
      <c r="J194" s="142"/>
    </row>
    <row r="195" spans="10:10" x14ac:dyDescent="0.35">
      <c r="J195" s="142"/>
    </row>
    <row r="196" spans="10:10" x14ac:dyDescent="0.35">
      <c r="J196" s="142"/>
    </row>
    <row r="197" spans="10:10" x14ac:dyDescent="0.35">
      <c r="J197" s="142"/>
    </row>
    <row r="198" spans="10:10" x14ac:dyDescent="0.35">
      <c r="J198" s="142"/>
    </row>
    <row r="199" spans="10:10" x14ac:dyDescent="0.35">
      <c r="J199" s="142"/>
    </row>
    <row r="200" spans="10:10" x14ac:dyDescent="0.35">
      <c r="J200" s="142"/>
    </row>
    <row r="201" spans="10:10" x14ac:dyDescent="0.35">
      <c r="J201" s="142"/>
    </row>
    <row r="202" spans="10:10" x14ac:dyDescent="0.35">
      <c r="J202" s="142"/>
    </row>
    <row r="203" spans="10:10" x14ac:dyDescent="0.35">
      <c r="J203" s="142"/>
    </row>
    <row r="204" spans="10:10" x14ac:dyDescent="0.35">
      <c r="J204" s="142"/>
    </row>
    <row r="205" spans="10:10" x14ac:dyDescent="0.35">
      <c r="J205" s="142"/>
    </row>
    <row r="206" spans="10:10" x14ac:dyDescent="0.35">
      <c r="J206" s="142"/>
    </row>
    <row r="207" spans="10:10" x14ac:dyDescent="0.35">
      <c r="J207" s="142"/>
    </row>
    <row r="208" spans="10:10" x14ac:dyDescent="0.35">
      <c r="J208" s="142"/>
    </row>
  </sheetData>
  <mergeCells count="81">
    <mergeCell ref="A107:J108"/>
    <mergeCell ref="F87:G87"/>
    <mergeCell ref="F88:G88"/>
    <mergeCell ref="F89:G89"/>
    <mergeCell ref="F90:G90"/>
    <mergeCell ref="E81:E90"/>
    <mergeCell ref="A80:J80"/>
    <mergeCell ref="Q82:R82"/>
    <mergeCell ref="Q77:T77"/>
    <mergeCell ref="Q78:R78"/>
    <mergeCell ref="Q79:R79"/>
    <mergeCell ref="Q80:R80"/>
    <mergeCell ref="Q81:R81"/>
    <mergeCell ref="L79:M79"/>
    <mergeCell ref="L80:M80"/>
    <mergeCell ref="L81:M81"/>
    <mergeCell ref="A86:B86"/>
    <mergeCell ref="A81:D81"/>
    <mergeCell ref="A82:B82"/>
    <mergeCell ref="A83:B83"/>
    <mergeCell ref="L82:M82"/>
    <mergeCell ref="L83:M83"/>
    <mergeCell ref="L84:M84"/>
    <mergeCell ref="L85:M85"/>
    <mergeCell ref="L86:M86"/>
    <mergeCell ref="F81:I81"/>
    <mergeCell ref="F82:G82"/>
    <mergeCell ref="F83:G83"/>
    <mergeCell ref="F84:G84"/>
    <mergeCell ref="F85:G85"/>
    <mergeCell ref="F86:G86"/>
    <mergeCell ref="J81:J90"/>
    <mergeCell ref="A84:B84"/>
    <mergeCell ref="A85:B85"/>
    <mergeCell ref="A59:J59"/>
    <mergeCell ref="A60:I77"/>
    <mergeCell ref="J60:J78"/>
    <mergeCell ref="A78:I78"/>
    <mergeCell ref="B50:E50"/>
    <mergeCell ref="A46:A49"/>
    <mergeCell ref="B46:E46"/>
    <mergeCell ref="B47:E47"/>
    <mergeCell ref="B48:E48"/>
    <mergeCell ref="B49:E49"/>
    <mergeCell ref="A35:A45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A34:E34"/>
    <mergeCell ref="A24:D24"/>
    <mergeCell ref="A25:D25"/>
    <mergeCell ref="A26:D26"/>
    <mergeCell ref="A29:J29"/>
    <mergeCell ref="A30:J30"/>
    <mergeCell ref="A31:J31"/>
    <mergeCell ref="I22:K22"/>
    <mergeCell ref="A27:D27"/>
    <mergeCell ref="A21:D21"/>
    <mergeCell ref="A22:D22"/>
    <mergeCell ref="A23:D23"/>
    <mergeCell ref="I13:K13"/>
    <mergeCell ref="A20:D20"/>
    <mergeCell ref="A14:D14"/>
    <mergeCell ref="A15:D15"/>
    <mergeCell ref="A1:A5"/>
    <mergeCell ref="C1:H5"/>
    <mergeCell ref="A7:F8"/>
    <mergeCell ref="C10:G12"/>
    <mergeCell ref="A13:F13"/>
    <mergeCell ref="A16:D16"/>
    <mergeCell ref="A17:D17"/>
    <mergeCell ref="A18:D18"/>
    <mergeCell ref="A19:D19"/>
  </mergeCells>
  <conditionalFormatting sqref="I35:I50">
    <cfRule type="cellIs" dxfId="1" priority="1" stopIfTrue="1" operator="lessThan">
      <formula>60</formula>
    </cfRule>
  </conditionalFormatting>
  <conditionalFormatting sqref="J35:J50">
    <cfRule type="cellIs" dxfId="0" priority="2" stopIfTrue="1" operator="equal">
      <formula>FALSE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DOCENTES</vt:lpstr>
      <vt:lpstr>INFORME DOCENTES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 MARTINEZ</dc:creator>
  <cp:lastModifiedBy>AURORA MARTINEZ</cp:lastModifiedBy>
  <dcterms:created xsi:type="dcterms:W3CDTF">2026-03-21T19:50:07Z</dcterms:created>
  <dcterms:modified xsi:type="dcterms:W3CDTF">2026-03-29T20:10:43Z</dcterms:modified>
</cp:coreProperties>
</file>