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UBIA\Downloads\"/>
    </mc:Choice>
  </mc:AlternateContent>
  <xr:revisionPtr revIDLastSave="0" documentId="8_{4617FC76-ED60-4AA9-84C3-2A72869B3A04}"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5" i="2" l="1"/>
  <c r="G84" i="2"/>
  <c r="G83" i="2"/>
  <c r="G82" i="2"/>
  <c r="G81" i="2"/>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E16" i="4" l="1"/>
  <c r="C16" i="4"/>
  <c r="B16" i="4"/>
  <c r="D16" i="4"/>
  <c r="C17" i="4"/>
  <c r="D17" i="4"/>
  <c r="A48" i="1"/>
  <c r="D38" i="2"/>
  <c r="D37" i="2"/>
  <c r="D36" i="2"/>
  <c r="D35" i="2"/>
  <c r="I6" i="1"/>
  <c r="B17" i="4" l="1"/>
  <c r="E17" i="4"/>
  <c r="A49" i="1"/>
  <c r="E18" i="4" s="1"/>
  <c r="F15" i="2"/>
  <c r="E11" i="3"/>
  <c r="E12" i="3" s="1"/>
  <c r="F37" i="2"/>
  <c r="F36" i="2"/>
  <c r="F38" i="2"/>
  <c r="D18" i="4" l="1"/>
  <c r="C18" i="4"/>
  <c r="B18" i="4"/>
  <c r="A50" i="1"/>
  <c r="D19" i="4" s="1"/>
  <c r="F35" i="2"/>
  <c r="E19" i="4" l="1"/>
  <c r="B19" i="4"/>
  <c r="C19" i="4"/>
  <c r="A51" i="1"/>
  <c r="D20" i="4" l="1"/>
  <c r="C20" i="4"/>
  <c r="E20" i="4"/>
  <c r="B20" i="4"/>
  <c r="A52" i="1"/>
  <c r="B21" i="4" l="1"/>
  <c r="C21" i="4"/>
  <c r="E21" i="4"/>
  <c r="D21" i="4"/>
  <c r="A53" i="1"/>
  <c r="D22" i="4" s="1"/>
  <c r="E22" i="4" l="1"/>
  <c r="C22" i="4"/>
  <c r="B22" i="4"/>
  <c r="A54" i="1"/>
  <c r="A55" i="1" s="1"/>
  <c r="B23" i="4" l="1"/>
  <c r="E23" i="4"/>
  <c r="C23" i="4"/>
  <c r="D23" i="4"/>
  <c r="D24" i="4"/>
  <c r="E24" i="4"/>
  <c r="E25" i="4"/>
  <c r="B24" i="4"/>
  <c r="C24" i="4"/>
  <c r="B25" i="4"/>
  <c r="D25" i="4"/>
  <c r="A56" i="1"/>
  <c r="C25" i="4" l="1"/>
  <c r="A57" i="1"/>
  <c r="E26" i="4" s="1"/>
  <c r="D26" i="4" l="1"/>
  <c r="B26" i="4"/>
  <c r="C26" i="4"/>
  <c r="A58" i="1"/>
  <c r="C27" i="4" s="1"/>
  <c r="B27" i="4" l="1"/>
  <c r="D27" i="4"/>
  <c r="E27" i="4"/>
  <c r="A59" i="1"/>
  <c r="A60" i="1" s="1"/>
  <c r="A61" i="1" s="1"/>
  <c r="A62" i="1" s="1"/>
  <c r="A63" i="1" s="1"/>
  <c r="A64" i="1" s="1"/>
  <c r="A65" i="1" s="1"/>
  <c r="A66" i="1" s="1"/>
  <c r="A67" i="1" s="1"/>
  <c r="A68" i="1" s="1"/>
  <c r="A69" i="1" s="1"/>
  <c r="D28" i="4" l="1"/>
  <c r="C28" i="4"/>
  <c r="B28" i="4"/>
  <c r="E28" i="4"/>
  <c r="B29" i="4"/>
  <c r="E29" i="4"/>
  <c r="C29" i="4"/>
  <c r="D29" i="4"/>
  <c r="E30" i="4"/>
  <c r="B30" i="4"/>
  <c r="D30" i="4"/>
  <c r="C30" i="4"/>
  <c r="E31" i="4"/>
  <c r="B31" i="4"/>
  <c r="D31" i="4"/>
  <c r="C31" i="4"/>
  <c r="E32" i="4"/>
  <c r="C32" i="4"/>
  <c r="D32" i="4"/>
  <c r="B32" i="4"/>
  <c r="B33" i="4"/>
  <c r="D33" i="4"/>
  <c r="E33" i="4"/>
  <c r="C33" i="4"/>
  <c r="B34" i="4"/>
  <c r="D34" i="4"/>
  <c r="C34" i="4"/>
  <c r="E34" i="4"/>
  <c r="C35" i="4"/>
  <c r="E35" i="4"/>
  <c r="D35" i="4"/>
  <c r="B35" i="4"/>
  <c r="D36" i="4"/>
  <c r="C36" i="4"/>
  <c r="E36" i="4"/>
  <c r="B36" i="4"/>
  <c r="B37" i="4"/>
  <c r="D37" i="4"/>
  <c r="C37" i="4"/>
  <c r="E37" i="4"/>
  <c r="C38" i="4"/>
  <c r="D38" i="4"/>
  <c r="E38" i="4"/>
  <c r="B38" i="4"/>
  <c r="B39" i="4"/>
  <c r="E39" i="4"/>
  <c r="D39" i="4"/>
  <c r="C39" i="4"/>
  <c r="A70" i="1"/>
  <c r="A71" i="1" l="1"/>
  <c r="D42" i="4" s="1"/>
  <c r="C40" i="4" l="1"/>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<sst xmlns="http://schemas.openxmlformats.org/spreadsheetml/2006/main" count="456" uniqueCount="283">
  <si>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</si>
  <si>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</si>
  <si>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</si>
  <si>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</si>
  <si>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</si>
  <si>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</si>
  <si>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</si>
  <si>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</si>
  <si>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</si>
  <si>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</si>
  <si>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</si>
  <si>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</si>
  <si>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</si>
  <si>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</si>
  <si>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</si>
  <si>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</si>
  <si>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</si>
  <si>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</si>
  <si>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</si>
  <si>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</si>
  <si>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</si>
  <si>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</si>
  <si>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</si>
  <si>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</si>
  <si>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</si>
  <si>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</si>
  <si>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</si>
  <si>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</si>
  <si>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</si>
  <si>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</si>
  <si>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</si>
  <si>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</si>
  <si>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</si>
  <si>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</si>
  <si>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</si>
  <si>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</si>
  <si>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</si>
  <si>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</si>
  <si>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</si>
  <si>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</si>
  <si>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</si>
  <si>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</si>
  <si>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</si>
  <si>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</si>
  <si>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</si>
  <si>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</si>
  <si>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</si>
  <si>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</si>
  <si>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</si>
  <si>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</si>
  <si>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</si>
  <si>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</si>
  <si>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</si>
  <si>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</si>
  <si>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</si>
  <si>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</si>
  <si>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</si>
  <si>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</si>
  <si>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</si>
  <si>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</si>
  <si>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</si>
  <si>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</si>
  <si>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</si>
  <si>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</si>
  <si>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</si>
  <si>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</si>
  <si>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</si>
  <si>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</si>
  <si>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</si>
  <si>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</si>
  <si>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</si>
  <si>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</si>
  <si>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</si>
  <si>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</si>
  <si>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</si>
  <si>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</si>
  <si>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</si>
  <si>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</si>
  <si>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</si>
  <si>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</si>
  <si>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</si>
  <si>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</si>
  <si>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</si>
  <si>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</si>
  <si>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</si>
  <si>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</si>
  <si>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</si>
  <si>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</si>
  <si>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</si>
  <si>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</si>
  <si>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</si>
  <si>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</si>
  <si>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</si>
  <si>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</si>
  <si>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</si>
  <si>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</si>
  <si>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</si>
  <si>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</si>
  <si>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</si>
  <si>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</si>
  <si>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</si>
  <si>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</si>
  <si>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</si>
  <si>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</si>
  <si>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</si>
  <si>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</si>
  <si>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</si>
  <si>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</si>
  <si>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</si>
  <si>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</si>
  <si>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</si>
  <si>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</si>
  <si>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</si>
  <si>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</si>
  <si>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</si>
  <si>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</si>
  <si>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</si>
  <si>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</si>
  <si>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</si>
  <si>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</si>
  <si>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</si>
  <si>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</si>
  <si>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</si>
  <si>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</si>
  <si>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</si>
  <si>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</si>
  <si>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</si>
  <si>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</si>
  <si>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</si>
  <si>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</si>
  <si>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</si>
  <si>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</si>
  <si>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</si>
  <si>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</si>
  <si>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</si>
  <si>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</si>
  <si>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</si>
  <si>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</si>
  <si>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</si>
  <si>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</si>
  <si>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</si>
  <si>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</si>
  <si>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</si>
  <si>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</si>
  <si>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</si>
  <si>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</si>
  <si>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</si>
  <si>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</si>
  <si>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</si>
  <si>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</si>
  <si>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</si>
  <si>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</si>
  <si>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</si>
  <si>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</si>
  <si>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</si>
  <si>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</si>
  <si>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</si>
  <si>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</si>
  <si>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</si>
  <si>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</si>
  <si>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</si>
  <si>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</si>
  <si>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</si>
  <si>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</si>
  <si>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</si>
  <si>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</si>
  <si>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</si>
  <si>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</si>
  <si>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</si>
  <si>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</si>
  <si>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</si>
  <si>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</si>
  <si>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</si>
  <si>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</si>
  <si>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</si>
  <si>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</si>
  <si>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</si>
  <si>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</si>
  <si>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</si>
  <si>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</si>
  <si>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</si>
  <si>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</si>
  <si>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</si>
  <si>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</si>
  <si>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</si>
  <si>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</si>
  <si>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</si>
  <si>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</si>
  <si>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</si>
  <si>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</si>
  <si>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</si>
  <si>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</si>
  <si>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</si>
  <si>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</si>
  <si>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</si>
  <si>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</si>
  <si>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</si>
  <si>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</si>
  <si>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</si>
  <si>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</si>
  <si>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</si>
  <si>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</si>
  <si>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</si>
  <si>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</si>
  <si>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</si>
  <si>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</si>
  <si>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</si>
  <si>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</si>
  <si>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</si>
  <si>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</si>
  <si>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</si>
  <si>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</si>
  <si>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</si>
  <si>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</si>
  <si>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</si>
  <si>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</si>
  <si>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</si>
  <si>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</si>
  <si>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</si>
  <si>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</si>
  <si>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</si>
  <si>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</si>
  <si>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</si>
  <si>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</si>
  <si>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</si>
  <si>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</si>
  <si>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PAMPLONITA</t>
  </si>
  <si>
    <t>9  de febrero -2026</t>
  </si>
  <si>
    <t>INSTITUCIÓN EDUCATIVA NUESTRA SEÑORA DEL PILAR DE PAMPLONITA</t>
  </si>
  <si>
    <t>NUBIA RISCANEVO VERA</t>
  </si>
  <si>
    <t xml:space="preserve"> Durante  la preparacion y en el transcurso del año  se  mantuvo una capacitación constante  al equipo  de trabajo.</t>
  </si>
  <si>
    <t>En  el informe de estrategias de rendición de cuentas  se plasmó  todo lo relacionado a la planeación de la rendición de cuentas.</t>
  </si>
  <si>
    <t>En  el informe de gestión   se plasmó  todo lo relacionado a la rendición de cuentas  de la vigencia 2024</t>
  </si>
  <si>
    <t xml:space="preserve">El informe de gestión  fue publicado en los   tiempos  estipulados, en carteleras físicas  y en las redes sociales  institucionales
</t>
  </si>
  <si>
    <t>Los informe en la plataforma Enjambre fueron publicados en los tiempos  estipulados  para cada  una de las etapas.</t>
  </si>
  <si>
    <t>Las  invitacioens  y la socialización se realizó a los mdiferentes  miembros  que hacen parte  o que tenga  influencia  en la Comunidad Educativa.</t>
  </si>
  <si>
    <t>Para la formulación de preguntas  y sugerencias se habilitaron tanto canales físcos  como  virtuales  por medio  de un formulario de google.</t>
  </si>
  <si>
    <t>Para la formulación de preguntas  y sugerencias se habilitaron tanto canales físcos  como  virtuales  por medio  de un formulario de google. Las cuales  se recibieron desde 10 días antes del evento  hasta el día  de la rendición de cuentas.</t>
  </si>
  <si>
    <t xml:space="preserve">El Informe  de realización de la rendición de cuentas  se realizó  de manera  porteriór dentro  de los tiempos estipulados  y  cargado en la plataforma ENJAMBRE.
</t>
  </si>
  <si>
    <t xml:space="preserve">Las  respuestas  se realizarón de manera  presencial  </t>
  </si>
  <si>
    <t>En el Informe  de realización de la rendición de cuenta en el inciso 3.3 Verificar se realizó  la  evaluación  de la rendición de cuentas</t>
  </si>
  <si>
    <t>El Informe  de realización de la rendición de cuentas  se realizó  de manera  porteriór dentro  de los tiempos estipulados  y  cargado en la plataforma ENJAMBRE.</t>
  </si>
  <si>
    <t>Los  informes  de la Rendición de cuentas fueron cargados en la plataforma Enjambre.</t>
  </si>
  <si>
    <t>Esta actividad la dirigen los docentes de sociales a través de sus clases ,se motiva a la comunidad a participar en las redes sociales.</t>
  </si>
  <si>
    <t>Se conforma el equipo de calidad responsable de la actividad de rendici´pon de cuentas junto con la Rectora y pagadora.</t>
  </si>
  <si>
    <t xml:space="preserve">El equipo   de rendicion de cuentas  realizó  el diagnóstico ,  se planeo  y ejecutó  la rendición de cuentas.
</t>
  </si>
  <si>
    <t>En  el informe de estrategias de rendición de cuentas  se plasmó  todo lo relacionado a la planeación  elproceso de la rendición de cuentas.</t>
  </si>
  <si>
    <t>Con el equipo de calidad se elaboro el cronograma a tener en cuenta en el proceso de rendición de cuentas.</t>
  </si>
  <si>
    <t>Junto con el equipo de calidad y teniendo en cuenta elcronograma de actividades se asignaron los responsables de cada actividad.</t>
  </si>
  <si>
    <t>Se organizo la información de acuerdo a cada gestión para dar a conocer a la comunidad educativa por diferentes canales de comunicación.</t>
  </si>
  <si>
    <t>Se evaluan las metas planteadas en el PMI para conocer su cumplimiento.</t>
  </si>
  <si>
    <t>Se tiene en cuenta variados formatos creados con el equipo de calidad para dar a conocer la información de rendición de cuentas a la comunidad educativa.</t>
  </si>
  <si>
    <t>Se organizan instrumentos de evaluación que permitan verificar el cumplimiento de metas institucionales.</t>
  </si>
  <si>
    <t>Se organiza con el equipo de calidad el espacio de diálogo y las personas que intervienen en el proceso.</t>
  </si>
  <si>
    <t>Con el equipo de calidad se definen las actividades a desarrollar en cada etapa del proceso de rendición de cuentas y se elabora el auto diagnóstico.</t>
  </si>
  <si>
    <t>Se organiza el cronograma y presupuesto para la rendicón de cuentas junto con el equipo de calidad.</t>
  </si>
  <si>
    <t>Se elabora el autodiagnóstico y se tiene en cuenta el cronograma de ejecución de actividades.</t>
  </si>
  <si>
    <t>Se utilizan diversos canales de comunicación como whatsapp , facebook.</t>
  </si>
  <si>
    <t>Con el equipo de calidad se definen las resonsabilidades a tener en cuenta en la ejecución de larendición de cuentas.</t>
  </si>
  <si>
    <t>Se definen las diferentes estrategias de comunicación para el desarrollo de la estrategia junto con el comité de calidad.</t>
  </si>
  <si>
    <t xml:space="preserve">Esta  información  fue  recolectada  por la Rectoria con colaboración de contadora y pagadora. </t>
  </si>
  <si>
    <t>El equipo de calidad se encarga de recolectar y  organizar la información a presentar.</t>
  </si>
  <si>
    <t>Cada  una de las gestiones presenta la información sobre plan de mejoramiento institucional con su respectivo seguimiento.</t>
  </si>
  <si>
    <t>Se prepara la información respectiva por gestiones y lo concerniente a la rectoria y pagaduria.</t>
  </si>
  <si>
    <t>Se crea un pqr para tener en cuenta las preguntas y sugerencias de la comunidad.</t>
  </si>
  <si>
    <t>Los informes de rendición de cuentas  fueron  divulgados  en las redes sociales institucionales.</t>
  </si>
  <si>
    <t>Las  invitacioens  y la socialización se realizó a los diferentes  miembros  que hacen parte  o que tenga  influencia  en la Comunidad Educativa.</t>
  </si>
  <si>
    <t>Esta metodologia y estrategias se definieron con el equipo de calidad institucional.</t>
  </si>
  <si>
    <t>Se realizó teniendo en cuenta  los tiempos  estipulados para esta etapa, tanto  por redes  sociales institucionales y se envío  la respectiva invitación a las SED por medio del SAC</t>
  </si>
  <si>
    <t>Se realizó teniendo en cuenta  los tiempos  estipulados para esta etapa, tanto  por redes  sociales institucionales y se envío  la respectiva invitación a las SED por medio del SAC. La cual contenia Fechas, hora, lugar a realizar  la Rendición.</t>
  </si>
  <si>
    <t>se realizaron  campañas de sensibilización a traves , de  carteleras  y en las clases   de ciencias sociales.</t>
  </si>
  <si>
    <t>El equipo   de rendicion de cuentas  realizó el diagnostico con el cual,  se planeo  y ejecutó  la rendición de cuentas.</t>
  </si>
  <si>
    <t>La convocatoria   se realizó por medio  de  las  redes sociales  institucionales.</t>
  </si>
  <si>
    <t>La rendición de cuentas  se llevó a cabo según  lo planeado el jueves 26 de febrero 2026, 8:00 a.m en el aula múltiple de Nuestra Sra del Pilar.</t>
  </si>
  <si>
    <t>La rendición de cuentas  se llevó a cabo según  lo planeado el jueves 26 de febrero 2026 , 8:00 a.m. en la cual se dio oportunidad  para que cada  uno de  los asistentes  interviniera y fueran solucionadas  s us inquietudes</t>
  </si>
  <si>
    <t>El Informe  de realización de la rendición de cuentas  se realizó  de manera  posterior  dentro  de los tiempos estipulados  y  cargado en la plataforma ENJAMBRE.</t>
  </si>
  <si>
    <t>Con base a los   resultados  del informe  de ejecución de la rendición de cuentas, el equipo de Rendición de cuentas  esta planificando  la Rendición de cuentas Vigencia 2025</t>
  </si>
  <si>
    <t>Con base a los   resultados  del informe  de ejecución de la rendición de cuentas, el equipo de calidad elabora el plan de acción para ejecución de la misma.</t>
  </si>
  <si>
    <t>Con base a lso  resultados  del informe  de ejecución de la rendición de cuentas, el equipo de calidad elabora plan de mejora a la estrategia de rendición de cuentas.</t>
  </si>
  <si>
    <t>Con base a los   resultados  del informe  de ejecución de la rendición de cuentas, el equipo de calidad sistematiza las experiencias significativas de la estrategia y elabora plan de mejora a los desaciertos.</t>
  </si>
  <si>
    <t>La asistencia  a la Rendición de cuentas se realizo de manera  virtual  por medio  de un formulario  de google.</t>
  </si>
  <si>
    <t xml:space="preserve">El Informe  de realización  de la rendición de cuentas  se realizó  al terminar el proceso  dentro  de los tiempos estipulados  y  cargado en la plataforma ENJAMBRE.
</t>
  </si>
  <si>
    <t>La rendición de cuentas  se llevó a cabo según  lo planeado el jueves 26 de febrero 2026, 8:00 a.m. en la cual se dio oportunidad  para que cada  uno de  los asistentes  interviniera y fueran solucionadas  sus inquietudes.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</si>
</sst>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5.4920634920634921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5.3636363636363633</c:v>
                </c:pt>
                <c:pt idx="1">
                  <c:v>5.4482758620689653</c:v>
                </c:pt>
                <c:pt idx="2">
                  <c:v>5.7142857142857144</c:v>
                </c:pt>
                <c:pt idx="3">
                  <c:v>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7</c:v>
                </c:pt>
                <c:pt idx="2">
                  <c:v>6</c:v>
                </c:pt>
                <c:pt idx="3">
                  <c:v>5</c:v>
                </c:pt>
                <c:pt idx="4">
                  <c:v>5.5</c:v>
                </c:pt>
                <c:pt idx="5">
                  <c:v>4.5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6</c:v>
                </c:pt>
                <c:pt idx="1">
                  <c:v>4.5</c:v>
                </c:pt>
                <c:pt idx="2">
                  <c:v>8</c:v>
                </c:pt>
                <c:pt idx="3">
                  <c:v>4</c:v>
                </c:pt>
                <c:pt idx="4">
                  <c:v>5.5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5.7142857142857144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6"/>
      <c r="G4" s="116"/>
      <c r="H4" s="116"/>
      <c r="I4" s="116"/>
      <c r="J4" s="116"/>
      <c r="K4" s="116"/>
      <c r="L4" s="46"/>
      <c r="M4" s="41"/>
    </row>
    <row r="5" spans="1:13" s="6" customFormat="1" x14ac:dyDescent="0.25">
      <c r="A5" s="41"/>
      <c r="B5" s="45"/>
      <c r="C5" s="41"/>
      <c r="D5" s="41"/>
      <c r="E5" s="41"/>
      <c r="F5" s="117"/>
      <c r="G5" s="117"/>
      <c r="H5" s="117"/>
      <c r="I5" s="117"/>
      <c r="J5" s="117"/>
      <c r="K5" s="117"/>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8" t="s">
        <v>81</v>
      </c>
      <c r="D8" s="118"/>
      <c r="E8" s="118"/>
      <c r="F8" s="118"/>
      <c r="G8" s="118"/>
      <c r="H8" s="118"/>
      <c r="I8" s="118"/>
      <c r="J8" s="118"/>
      <c r="K8" s="118"/>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10"/>
      <c r="B7" s="211"/>
      <c r="C7" s="211"/>
      <c r="D7" s="206" t="s">
        <v>82</v>
      </c>
      <c r="E7" s="206"/>
      <c r="F7" s="206"/>
      <c r="G7" s="206"/>
      <c r="H7" s="206"/>
      <c r="I7" s="206"/>
      <c r="J7" s="206"/>
      <c r="K7" s="206"/>
      <c r="L7" s="206"/>
      <c r="M7" s="207"/>
    </row>
    <row r="8" spans="1:13" ht="36.75" customHeight="1" x14ac:dyDescent="0.25">
      <c r="A8" s="212"/>
      <c r="B8" s="213"/>
      <c r="C8" s="213"/>
      <c r="D8" s="208" t="s">
        <v>65</v>
      </c>
      <c r="E8" s="208"/>
      <c r="F8" s="208"/>
      <c r="G8" s="208"/>
      <c r="H8" s="208"/>
      <c r="I8" s="208"/>
      <c r="J8" s="208"/>
      <c r="K8" s="208"/>
      <c r="L8" s="208"/>
      <c r="M8" s="209"/>
    </row>
    <row r="9" spans="1:13" ht="30" customHeight="1" thickBot="1" x14ac:dyDescent="0.3">
      <c r="A9" s="214"/>
      <c r="B9" s="215"/>
      <c r="C9" s="215"/>
      <c r="D9" s="204" t="s">
        <v>104</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106</v>
      </c>
      <c r="B11" s="198"/>
      <c r="C11" s="198"/>
      <c r="D11" s="198"/>
      <c r="E11" s="198"/>
      <c r="F11" s="198"/>
      <c r="G11" s="198"/>
      <c r="H11" s="198"/>
      <c r="I11" s="198"/>
      <c r="J11" s="198"/>
      <c r="K11" s="198"/>
      <c r="L11" s="198"/>
      <c r="M11" s="199"/>
    </row>
    <row r="12" spans="1:13" ht="126.75" customHeight="1" thickBot="1" x14ac:dyDescent="0.3">
      <c r="A12" s="201" t="s">
        <v>154</v>
      </c>
      <c r="B12" s="202"/>
      <c r="C12" s="202"/>
      <c r="D12" s="202"/>
      <c r="E12" s="202"/>
      <c r="F12" s="202"/>
      <c r="G12" s="202"/>
      <c r="H12" s="202"/>
      <c r="I12" s="202"/>
      <c r="J12" s="202"/>
      <c r="K12" s="202"/>
      <c r="L12" s="202"/>
      <c r="M12" s="203"/>
    </row>
    <row r="13" spans="1:13" ht="19.5" thickBot="1" x14ac:dyDescent="0.35">
      <c r="A13" s="160" t="s">
        <v>113</v>
      </c>
      <c r="B13" s="161"/>
      <c r="C13" s="161"/>
      <c r="D13" s="161"/>
      <c r="E13" s="161"/>
      <c r="F13" s="161"/>
      <c r="G13" s="161"/>
      <c r="H13" s="161"/>
      <c r="I13" s="161"/>
      <c r="J13" s="161"/>
      <c r="K13" s="161"/>
      <c r="L13" s="161"/>
      <c r="M13" s="162"/>
    </row>
    <row r="14" spans="1:13" ht="15.75" x14ac:dyDescent="0.25">
      <c r="A14" s="181" t="s">
        <v>114</v>
      </c>
      <c r="B14" s="182"/>
      <c r="C14" s="182"/>
      <c r="D14" s="128" t="s">
        <v>135</v>
      </c>
      <c r="E14" s="129"/>
      <c r="F14" s="129"/>
      <c r="G14" s="129"/>
      <c r="H14" s="129"/>
      <c r="I14" s="129"/>
      <c r="J14" s="129"/>
      <c r="K14" s="129"/>
      <c r="L14" s="129"/>
      <c r="M14" s="130"/>
    </row>
    <row r="15" spans="1:13" ht="15.75" x14ac:dyDescent="0.25">
      <c r="A15" s="183" t="s">
        <v>112</v>
      </c>
      <c r="B15" s="184"/>
      <c r="C15" s="184"/>
      <c r="D15" s="131" t="s">
        <v>136</v>
      </c>
      <c r="E15" s="132"/>
      <c r="F15" s="132"/>
      <c r="G15" s="132"/>
      <c r="H15" s="132"/>
      <c r="I15" s="132"/>
      <c r="J15" s="132"/>
      <c r="K15" s="132"/>
      <c r="L15" s="132"/>
      <c r="M15" s="133"/>
    </row>
    <row r="16" spans="1:13" ht="29.25" customHeight="1" x14ac:dyDescent="0.25">
      <c r="A16" s="185" t="s">
        <v>115</v>
      </c>
      <c r="B16" s="151"/>
      <c r="C16" s="151"/>
      <c r="D16" s="134" t="s">
        <v>137</v>
      </c>
      <c r="E16" s="135"/>
      <c r="F16" s="135"/>
      <c r="G16" s="135"/>
      <c r="H16" s="135"/>
      <c r="I16" s="135"/>
      <c r="J16" s="135"/>
      <c r="K16" s="135"/>
      <c r="L16" s="135"/>
      <c r="M16" s="136"/>
    </row>
    <row r="17" spans="1:13" ht="30" customHeight="1" x14ac:dyDescent="0.25">
      <c r="A17" s="186" t="s">
        <v>139</v>
      </c>
      <c r="B17" s="187"/>
      <c r="C17" s="187"/>
      <c r="D17" s="119" t="s">
        <v>138</v>
      </c>
      <c r="E17" s="120"/>
      <c r="F17" s="120"/>
      <c r="G17" s="120"/>
      <c r="H17" s="120"/>
      <c r="I17" s="120"/>
      <c r="J17" s="120"/>
      <c r="K17" s="120"/>
      <c r="L17" s="120"/>
      <c r="M17" s="137"/>
    </row>
    <row r="18" spans="1:13" ht="16.5" thickBot="1" x14ac:dyDescent="0.3">
      <c r="A18" s="188" t="s">
        <v>116</v>
      </c>
      <c r="B18" s="189"/>
      <c r="C18" s="189"/>
      <c r="D18" s="138" t="s">
        <v>140</v>
      </c>
      <c r="E18" s="139"/>
      <c r="F18" s="139"/>
      <c r="G18" s="139"/>
      <c r="H18" s="139"/>
      <c r="I18" s="139"/>
      <c r="J18" s="139"/>
      <c r="K18" s="139"/>
      <c r="L18" s="139"/>
      <c r="M18" s="140"/>
    </row>
    <row r="19" spans="1:13" ht="19.5" thickBot="1" x14ac:dyDescent="0.35">
      <c r="A19" s="178" t="s">
        <v>112</v>
      </c>
      <c r="B19" s="179"/>
      <c r="C19" s="179"/>
      <c r="D19" s="179"/>
      <c r="E19" s="179"/>
      <c r="F19" s="179"/>
      <c r="G19" s="179"/>
      <c r="H19" s="179"/>
      <c r="I19" s="179"/>
      <c r="J19" s="179"/>
      <c r="K19" s="179"/>
      <c r="L19" s="179"/>
      <c r="M19" s="180"/>
    </row>
    <row r="20" spans="1:13" ht="129.75" customHeight="1" x14ac:dyDescent="0.25">
      <c r="A20" s="190" t="s">
        <v>215</v>
      </c>
      <c r="B20" s="191"/>
      <c r="C20" s="191"/>
      <c r="D20" s="191"/>
      <c r="E20" s="191"/>
      <c r="F20" s="191"/>
      <c r="G20" s="191"/>
      <c r="H20" s="191"/>
      <c r="I20" s="191"/>
      <c r="J20" s="191"/>
      <c r="K20" s="191"/>
      <c r="L20" s="191"/>
      <c r="M20" s="192"/>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9" t="s">
        <v>158</v>
      </c>
      <c r="B27" s="220"/>
      <c r="C27" s="220"/>
      <c r="D27" s="220"/>
      <c r="E27" s="220"/>
      <c r="F27" s="220"/>
      <c r="G27" s="220"/>
      <c r="H27" s="220"/>
      <c r="I27" s="220"/>
      <c r="J27" s="220"/>
      <c r="K27" s="220"/>
      <c r="L27" s="220"/>
      <c r="M27" s="221"/>
    </row>
    <row r="28" spans="1:13" ht="30" customHeight="1" thickBot="1" x14ac:dyDescent="0.3">
      <c r="A28" s="216" t="s">
        <v>155</v>
      </c>
      <c r="B28" s="217"/>
      <c r="C28" s="217"/>
      <c r="D28" s="217"/>
      <c r="E28" s="217"/>
      <c r="F28" s="217"/>
      <c r="G28" s="217"/>
      <c r="H28" s="217"/>
      <c r="I28" s="217"/>
      <c r="J28" s="217"/>
      <c r="K28" s="217"/>
      <c r="L28" s="217"/>
      <c r="M28" s="218"/>
    </row>
    <row r="29" spans="1:13" ht="20.25" customHeight="1" thickBot="1" x14ac:dyDescent="0.3">
      <c r="A29" s="194" t="s">
        <v>156</v>
      </c>
      <c r="B29" s="195"/>
      <c r="C29" s="195"/>
      <c r="D29" s="195" t="s">
        <v>105</v>
      </c>
      <c r="E29" s="195"/>
      <c r="F29" s="195"/>
      <c r="G29" s="195"/>
      <c r="H29" s="195"/>
      <c r="I29" s="195"/>
      <c r="J29" s="195"/>
      <c r="K29" s="195"/>
      <c r="L29" s="195"/>
      <c r="M29" s="196"/>
    </row>
    <row r="30" spans="1:13" s="82" customFormat="1" ht="21" customHeight="1" x14ac:dyDescent="0.25">
      <c r="A30" s="193" t="s">
        <v>49</v>
      </c>
      <c r="B30" s="150"/>
      <c r="C30" s="150"/>
      <c r="D30" s="141" t="s">
        <v>141</v>
      </c>
      <c r="E30" s="142"/>
      <c r="F30" s="142"/>
      <c r="G30" s="142"/>
      <c r="H30" s="142"/>
      <c r="I30" s="142"/>
      <c r="J30" s="142"/>
      <c r="K30" s="142"/>
      <c r="L30" s="142"/>
      <c r="M30" s="143"/>
    </row>
    <row r="31" spans="1:13" s="82" customFormat="1" ht="33.75" customHeight="1" x14ac:dyDescent="0.25">
      <c r="A31" s="176" t="s">
        <v>107</v>
      </c>
      <c r="B31" s="177"/>
      <c r="C31" s="177"/>
      <c r="D31" s="119" t="s">
        <v>216</v>
      </c>
      <c r="E31" s="120"/>
      <c r="F31" s="120"/>
      <c r="G31" s="120"/>
      <c r="H31" s="120"/>
      <c r="I31" s="120"/>
      <c r="J31" s="120"/>
      <c r="K31" s="120"/>
      <c r="L31" s="120"/>
      <c r="M31" s="137"/>
    </row>
    <row r="32" spans="1:13" s="82" customFormat="1" ht="30" customHeight="1" x14ac:dyDescent="0.25">
      <c r="A32" s="176" t="s">
        <v>108</v>
      </c>
      <c r="B32" s="177"/>
      <c r="C32" s="177"/>
      <c r="D32" s="144" t="s">
        <v>142</v>
      </c>
      <c r="E32" s="145"/>
      <c r="F32" s="145"/>
      <c r="G32" s="145"/>
      <c r="H32" s="145"/>
      <c r="I32" s="145"/>
      <c r="J32" s="145"/>
      <c r="K32" s="145"/>
      <c r="L32" s="145"/>
      <c r="M32" s="146"/>
    </row>
    <row r="33" spans="1:13" s="82" customFormat="1" ht="31.5" customHeight="1" x14ac:dyDescent="0.25">
      <c r="A33" s="176" t="s">
        <v>50</v>
      </c>
      <c r="B33" s="177"/>
      <c r="C33" s="177"/>
      <c r="D33" s="144" t="s">
        <v>143</v>
      </c>
      <c r="E33" s="145"/>
      <c r="F33" s="145"/>
      <c r="G33" s="145"/>
      <c r="H33" s="145"/>
      <c r="I33" s="145"/>
      <c r="J33" s="145"/>
      <c r="K33" s="145"/>
      <c r="L33" s="145"/>
      <c r="M33" s="146"/>
    </row>
    <row r="34" spans="1:13" s="82" customFormat="1" ht="30.75" customHeight="1" x14ac:dyDescent="0.25">
      <c r="A34" s="176" t="s">
        <v>109</v>
      </c>
      <c r="B34" s="177"/>
      <c r="C34" s="177"/>
      <c r="D34" s="119" t="s">
        <v>144</v>
      </c>
      <c r="E34" s="120"/>
      <c r="F34" s="120"/>
      <c r="G34" s="120"/>
      <c r="H34" s="120"/>
      <c r="I34" s="120"/>
      <c r="J34" s="120"/>
      <c r="K34" s="120"/>
      <c r="L34" s="120"/>
      <c r="M34" s="137"/>
    </row>
    <row r="35" spans="1:13" s="82" customFormat="1" ht="35.25" customHeight="1" x14ac:dyDescent="0.25">
      <c r="A35" s="176" t="s">
        <v>73</v>
      </c>
      <c r="B35" s="177"/>
      <c r="C35" s="177"/>
      <c r="D35" s="119" t="s">
        <v>145</v>
      </c>
      <c r="E35" s="120"/>
      <c r="F35" s="120"/>
      <c r="G35" s="120"/>
      <c r="H35" s="120"/>
      <c r="I35" s="120"/>
      <c r="J35" s="120"/>
      <c r="K35" s="120"/>
      <c r="L35" s="120"/>
      <c r="M35" s="137"/>
    </row>
    <row r="36" spans="1:13" s="82" customFormat="1" ht="21" customHeight="1" x14ac:dyDescent="0.25">
      <c r="A36" s="176" t="s">
        <v>0</v>
      </c>
      <c r="B36" s="177"/>
      <c r="C36" s="177"/>
      <c r="D36" s="144" t="s">
        <v>146</v>
      </c>
      <c r="E36" s="145"/>
      <c r="F36" s="145"/>
      <c r="G36" s="145"/>
      <c r="H36" s="145"/>
      <c r="I36" s="145"/>
      <c r="J36" s="145"/>
      <c r="K36" s="145"/>
      <c r="L36" s="145"/>
      <c r="M36" s="146"/>
    </row>
    <row r="37" spans="1:13" s="82" customFormat="1" ht="36.75" customHeight="1" x14ac:dyDescent="0.25">
      <c r="A37" s="176" t="s">
        <v>1</v>
      </c>
      <c r="B37" s="177"/>
      <c r="C37" s="177"/>
      <c r="D37" s="119" t="s">
        <v>147</v>
      </c>
      <c r="E37" s="120"/>
      <c r="F37" s="120"/>
      <c r="G37" s="120"/>
      <c r="H37" s="120"/>
      <c r="I37" s="120"/>
      <c r="J37" s="120"/>
      <c r="K37" s="120"/>
      <c r="L37" s="120"/>
      <c r="M37" s="137"/>
    </row>
    <row r="38" spans="1:13" s="82" customFormat="1" ht="35.25" customHeight="1" x14ac:dyDescent="0.25">
      <c r="A38" s="176" t="s">
        <v>2</v>
      </c>
      <c r="B38" s="177"/>
      <c r="C38" s="177"/>
      <c r="D38" s="119" t="s">
        <v>148</v>
      </c>
      <c r="E38" s="120"/>
      <c r="F38" s="120"/>
      <c r="G38" s="120"/>
      <c r="H38" s="120"/>
      <c r="I38" s="120"/>
      <c r="J38" s="120"/>
      <c r="K38" s="120"/>
      <c r="L38" s="120"/>
      <c r="M38" s="137"/>
    </row>
    <row r="39" spans="1:13" s="82" customFormat="1" ht="21" customHeight="1" x14ac:dyDescent="0.25">
      <c r="A39" s="158" t="s">
        <v>1</v>
      </c>
      <c r="B39" s="120"/>
      <c r="C39" s="121"/>
      <c r="D39" s="144" t="s">
        <v>149</v>
      </c>
      <c r="E39" s="145"/>
      <c r="F39" s="145"/>
      <c r="G39" s="145"/>
      <c r="H39" s="145"/>
      <c r="I39" s="145"/>
      <c r="J39" s="145"/>
      <c r="K39" s="145"/>
      <c r="L39" s="145"/>
      <c r="M39" s="146"/>
    </row>
    <row r="40" spans="1:13" s="82" customFormat="1" ht="31.5" customHeight="1" x14ac:dyDescent="0.25">
      <c r="A40" s="158" t="s">
        <v>110</v>
      </c>
      <c r="B40" s="120"/>
      <c r="C40" s="121"/>
      <c r="D40" s="144" t="s">
        <v>150</v>
      </c>
      <c r="E40" s="145"/>
      <c r="F40" s="145"/>
      <c r="G40" s="145"/>
      <c r="H40" s="145"/>
      <c r="I40" s="145"/>
      <c r="J40" s="145"/>
      <c r="K40" s="145"/>
      <c r="L40" s="145"/>
      <c r="M40" s="146"/>
    </row>
    <row r="41" spans="1:13" s="82" customFormat="1" ht="54" customHeight="1" x14ac:dyDescent="0.25">
      <c r="A41" s="158" t="s">
        <v>209</v>
      </c>
      <c r="B41" s="120"/>
      <c r="C41" s="121"/>
      <c r="D41" s="119" t="s">
        <v>157</v>
      </c>
      <c r="E41" s="120"/>
      <c r="F41" s="120"/>
      <c r="G41" s="120"/>
      <c r="H41" s="120"/>
      <c r="I41" s="120"/>
      <c r="J41" s="120"/>
      <c r="K41" s="120"/>
      <c r="L41" s="120"/>
      <c r="M41" s="137"/>
    </row>
    <row r="42" spans="1:13" s="82" customFormat="1" ht="43.5" customHeight="1" thickBot="1" x14ac:dyDescent="0.3">
      <c r="A42" s="159" t="s">
        <v>3</v>
      </c>
      <c r="B42" s="126"/>
      <c r="C42" s="127"/>
      <c r="D42" s="125" t="s">
        <v>151</v>
      </c>
      <c r="E42" s="126"/>
      <c r="F42" s="126"/>
      <c r="G42" s="126"/>
      <c r="H42" s="126"/>
      <c r="I42" s="126"/>
      <c r="J42" s="126"/>
      <c r="K42" s="126"/>
      <c r="L42" s="126"/>
      <c r="M42" s="163"/>
    </row>
    <row r="43" spans="1:13" ht="19.5" thickBot="1" x14ac:dyDescent="0.35">
      <c r="A43" s="160" t="s">
        <v>115</v>
      </c>
      <c r="B43" s="161"/>
      <c r="C43" s="161"/>
      <c r="D43" s="161"/>
      <c r="E43" s="161"/>
      <c r="F43" s="161"/>
      <c r="G43" s="161"/>
      <c r="H43" s="161"/>
      <c r="I43" s="161"/>
      <c r="J43" s="161"/>
      <c r="K43" s="161"/>
      <c r="L43" s="161"/>
      <c r="M43" s="162"/>
    </row>
    <row r="44" spans="1:13" ht="99" customHeight="1" thickBot="1" x14ac:dyDescent="0.3">
      <c r="A44" s="167" t="s">
        <v>160</v>
      </c>
      <c r="B44" s="168"/>
      <c r="C44" s="168"/>
      <c r="D44" s="168"/>
      <c r="E44" s="168"/>
      <c r="F44" s="168"/>
      <c r="G44" s="168"/>
      <c r="H44" s="168"/>
      <c r="I44" s="168"/>
      <c r="J44" s="168"/>
      <c r="K44" s="168"/>
      <c r="L44" s="168"/>
      <c r="M44" s="169"/>
    </row>
    <row r="45" spans="1:13" ht="19.5" thickBot="1" x14ac:dyDescent="0.35">
      <c r="A45" s="164" t="s">
        <v>117</v>
      </c>
      <c r="B45" s="165"/>
      <c r="C45" s="165"/>
      <c r="D45" s="165"/>
      <c r="E45" s="165"/>
      <c r="F45" s="165"/>
      <c r="G45" s="165"/>
      <c r="H45" s="165"/>
      <c r="I45" s="165"/>
      <c r="J45" s="165"/>
      <c r="K45" s="165"/>
      <c r="L45" s="165"/>
      <c r="M45" s="166"/>
    </row>
    <row r="46" spans="1:13" ht="36.75" customHeight="1" x14ac:dyDescent="0.3">
      <c r="A46" s="170" t="s">
        <v>159</v>
      </c>
      <c r="B46" s="171"/>
      <c r="C46" s="171"/>
      <c r="D46" s="171"/>
      <c r="E46" s="171"/>
      <c r="F46" s="171"/>
      <c r="G46" s="171"/>
      <c r="H46" s="171"/>
      <c r="I46" s="171"/>
      <c r="J46" s="171"/>
      <c r="K46" s="171"/>
      <c r="L46" s="171"/>
      <c r="M46" s="172"/>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7" t="s">
        <v>118</v>
      </c>
      <c r="B52" s="148"/>
      <c r="C52" s="148"/>
      <c r="D52" s="148"/>
      <c r="E52" s="148"/>
      <c r="F52" s="148"/>
      <c r="G52" s="148"/>
      <c r="H52" s="148"/>
      <c r="I52" s="148"/>
      <c r="J52" s="148"/>
      <c r="K52" s="148"/>
      <c r="L52" s="148"/>
      <c r="M52" s="149"/>
    </row>
    <row r="53" spans="1:13" ht="91.5" customHeight="1" x14ac:dyDescent="0.25">
      <c r="A53" s="173" t="s">
        <v>161</v>
      </c>
      <c r="B53" s="174"/>
      <c r="C53" s="174"/>
      <c r="D53" s="174"/>
      <c r="E53" s="174"/>
      <c r="F53" s="174"/>
      <c r="G53" s="174"/>
      <c r="H53" s="174"/>
      <c r="I53" s="174"/>
      <c r="J53" s="174"/>
      <c r="K53" s="174"/>
      <c r="L53" s="174"/>
      <c r="M53" s="174"/>
    </row>
    <row r="54" spans="1:13" ht="18.75" x14ac:dyDescent="0.3">
      <c r="A54" s="175" t="s">
        <v>156</v>
      </c>
      <c r="B54" s="175"/>
      <c r="C54" s="175"/>
      <c r="D54" s="175" t="s">
        <v>105</v>
      </c>
      <c r="E54" s="175"/>
      <c r="F54" s="175"/>
      <c r="G54" s="175"/>
      <c r="H54" s="175"/>
      <c r="I54" s="175"/>
      <c r="J54" s="175"/>
      <c r="K54" s="175"/>
      <c r="L54" s="175"/>
      <c r="M54" s="175"/>
    </row>
    <row r="55" spans="1:13" ht="32.25" customHeight="1" x14ac:dyDescent="0.25">
      <c r="A55" s="150" t="s">
        <v>121</v>
      </c>
      <c r="B55" s="150"/>
      <c r="C55" s="150"/>
      <c r="D55" s="122" t="s">
        <v>162</v>
      </c>
      <c r="E55" s="123"/>
      <c r="F55" s="123"/>
      <c r="G55" s="123"/>
      <c r="H55" s="123"/>
      <c r="I55" s="123"/>
      <c r="J55" s="123"/>
      <c r="K55" s="123"/>
      <c r="L55" s="123"/>
      <c r="M55" s="124"/>
    </row>
    <row r="56" spans="1:13" x14ac:dyDescent="0.25">
      <c r="A56" s="151" t="s">
        <v>122</v>
      </c>
      <c r="B56" s="151"/>
      <c r="C56" s="151"/>
      <c r="D56" s="119" t="s">
        <v>163</v>
      </c>
      <c r="E56" s="120"/>
      <c r="F56" s="120"/>
      <c r="G56" s="120"/>
      <c r="H56" s="120"/>
      <c r="I56" s="120"/>
      <c r="J56" s="120"/>
      <c r="K56" s="120"/>
      <c r="L56" s="120"/>
      <c r="M56" s="121"/>
    </row>
    <row r="57" spans="1:13" x14ac:dyDescent="0.25">
      <c r="A57" s="151" t="s">
        <v>123</v>
      </c>
      <c r="B57" s="151"/>
      <c r="C57" s="151"/>
      <c r="D57" s="119" t="s">
        <v>164</v>
      </c>
      <c r="E57" s="120"/>
      <c r="F57" s="120"/>
      <c r="G57" s="120"/>
      <c r="H57" s="120"/>
      <c r="I57" s="120"/>
      <c r="J57" s="120"/>
      <c r="K57" s="120"/>
      <c r="L57" s="120"/>
      <c r="M57" s="121"/>
    </row>
    <row r="58" spans="1:13" x14ac:dyDescent="0.25">
      <c r="A58" s="151" t="s">
        <v>124</v>
      </c>
      <c r="B58" s="151"/>
      <c r="C58" s="151"/>
      <c r="D58" s="119" t="s">
        <v>165</v>
      </c>
      <c r="E58" s="120"/>
      <c r="F58" s="120"/>
      <c r="G58" s="120"/>
      <c r="H58" s="120"/>
      <c r="I58" s="120"/>
      <c r="J58" s="120"/>
      <c r="K58" s="120"/>
      <c r="L58" s="120"/>
      <c r="M58" s="121"/>
    </row>
    <row r="59" spans="1:13" x14ac:dyDescent="0.25">
      <c r="A59" s="152" t="s">
        <v>125</v>
      </c>
      <c r="B59" s="152"/>
      <c r="C59" s="152"/>
      <c r="D59" s="119" t="s">
        <v>166</v>
      </c>
      <c r="E59" s="120"/>
      <c r="F59" s="120"/>
      <c r="G59" s="120"/>
      <c r="H59" s="120"/>
      <c r="I59" s="120"/>
      <c r="J59" s="120"/>
      <c r="K59" s="120"/>
      <c r="L59" s="120"/>
      <c r="M59" s="121"/>
    </row>
    <row r="60" spans="1:13" ht="28.5" customHeight="1" x14ac:dyDescent="0.25">
      <c r="A60" s="125" t="s">
        <v>126</v>
      </c>
      <c r="B60" s="126"/>
      <c r="C60" s="127"/>
      <c r="D60" s="120" t="s">
        <v>169</v>
      </c>
      <c r="E60" s="120"/>
      <c r="F60" s="120"/>
      <c r="G60" s="120"/>
      <c r="H60" s="120"/>
      <c r="I60" s="120"/>
      <c r="J60" s="120"/>
      <c r="K60" s="120"/>
      <c r="L60" s="120"/>
      <c r="M60" s="121"/>
    </row>
    <row r="61" spans="1:13" ht="13.5" customHeight="1" x14ac:dyDescent="0.25">
      <c r="A61" s="154" t="s">
        <v>128</v>
      </c>
      <c r="B61" s="155"/>
      <c r="C61" s="156"/>
      <c r="D61" s="120" t="s">
        <v>168</v>
      </c>
      <c r="E61" s="120"/>
      <c r="F61" s="120"/>
      <c r="G61" s="120"/>
      <c r="H61" s="120"/>
      <c r="I61" s="120"/>
      <c r="J61" s="120"/>
      <c r="K61" s="120"/>
      <c r="L61" s="120"/>
      <c r="M61" s="121"/>
    </row>
    <row r="62" spans="1:13" x14ac:dyDescent="0.25">
      <c r="A62" s="141" t="s">
        <v>127</v>
      </c>
      <c r="B62" s="142"/>
      <c r="C62" s="157"/>
      <c r="D62" s="120" t="s">
        <v>167</v>
      </c>
      <c r="E62" s="120"/>
      <c r="F62" s="120"/>
      <c r="G62" s="120"/>
      <c r="H62" s="120"/>
      <c r="I62" s="120"/>
      <c r="J62" s="120"/>
      <c r="K62" s="120"/>
      <c r="L62" s="120"/>
      <c r="M62" s="121"/>
    </row>
    <row r="63" spans="1:13" ht="43.5" customHeight="1" x14ac:dyDescent="0.25">
      <c r="A63" s="144" t="s">
        <v>91</v>
      </c>
      <c r="B63" s="145"/>
      <c r="C63" s="153"/>
      <c r="D63" s="119" t="s">
        <v>173</v>
      </c>
      <c r="E63" s="120"/>
      <c r="F63" s="120"/>
      <c r="G63" s="120"/>
      <c r="H63" s="120"/>
      <c r="I63" s="120"/>
      <c r="J63" s="120"/>
      <c r="K63" s="120"/>
      <c r="L63" s="120"/>
      <c r="M63" s="121"/>
    </row>
    <row r="64" spans="1:13" ht="41.25" customHeight="1" x14ac:dyDescent="0.25">
      <c r="A64" s="144" t="s">
        <v>0</v>
      </c>
      <c r="B64" s="145"/>
      <c r="C64" s="153"/>
      <c r="D64" s="119" t="s">
        <v>170</v>
      </c>
      <c r="E64" s="120"/>
      <c r="F64" s="120"/>
      <c r="G64" s="120"/>
      <c r="H64" s="120"/>
      <c r="I64" s="120"/>
      <c r="J64" s="120"/>
      <c r="K64" s="120"/>
      <c r="L64" s="120"/>
      <c r="M64" s="121"/>
    </row>
    <row r="65" spans="1:13" ht="41.25" customHeight="1" x14ac:dyDescent="0.25">
      <c r="A65" s="144" t="s">
        <v>129</v>
      </c>
      <c r="B65" s="145"/>
      <c r="C65" s="153"/>
      <c r="D65" s="119" t="s">
        <v>171</v>
      </c>
      <c r="E65" s="120"/>
      <c r="F65" s="120"/>
      <c r="G65" s="120"/>
      <c r="H65" s="120"/>
      <c r="I65" s="120"/>
      <c r="J65" s="120"/>
      <c r="K65" s="120"/>
      <c r="L65" s="120"/>
      <c r="M65" s="121"/>
    </row>
    <row r="66" spans="1:13" ht="50.25" customHeight="1" x14ac:dyDescent="0.25">
      <c r="A66" s="119" t="s">
        <v>130</v>
      </c>
      <c r="B66" s="120"/>
      <c r="C66" s="121"/>
      <c r="D66" s="119" t="s">
        <v>172</v>
      </c>
      <c r="E66" s="120"/>
      <c r="F66" s="120"/>
      <c r="G66" s="120"/>
      <c r="H66" s="120"/>
      <c r="I66" s="120"/>
      <c r="J66" s="120"/>
      <c r="K66" s="120"/>
      <c r="L66" s="120"/>
      <c r="M66" s="121"/>
    </row>
    <row r="67" spans="1:13" ht="30.75" customHeight="1" x14ac:dyDescent="0.25">
      <c r="A67" s="144" t="s">
        <v>1</v>
      </c>
      <c r="B67" s="145"/>
      <c r="C67" s="153"/>
      <c r="D67" s="119" t="s">
        <v>174</v>
      </c>
      <c r="E67" s="120"/>
      <c r="F67" s="120"/>
      <c r="G67" s="120"/>
      <c r="H67" s="120"/>
      <c r="I67" s="120"/>
      <c r="J67" s="120"/>
      <c r="K67" s="120"/>
      <c r="L67" s="120"/>
      <c r="M67" s="121"/>
    </row>
    <row r="68" spans="1:13" x14ac:dyDescent="0.25">
      <c r="A68" s="144" t="s">
        <v>131</v>
      </c>
      <c r="B68" s="145"/>
      <c r="C68" s="153"/>
      <c r="D68" s="119" t="s">
        <v>175</v>
      </c>
      <c r="E68" s="120"/>
      <c r="F68" s="120"/>
      <c r="G68" s="120"/>
      <c r="H68" s="120"/>
      <c r="I68" s="120"/>
      <c r="J68" s="120"/>
      <c r="K68" s="120"/>
      <c r="L68" s="120"/>
      <c r="M68" s="121"/>
    </row>
    <row r="69" spans="1:13" x14ac:dyDescent="0.25">
      <c r="A69" s="144" t="s">
        <v>132</v>
      </c>
      <c r="B69" s="145"/>
      <c r="C69" s="153"/>
      <c r="D69" s="119" t="s">
        <v>176</v>
      </c>
      <c r="E69" s="120"/>
      <c r="F69" s="120"/>
      <c r="G69" s="120"/>
      <c r="H69" s="120"/>
      <c r="I69" s="120"/>
      <c r="J69" s="120"/>
      <c r="K69" s="120"/>
      <c r="L69" s="120"/>
      <c r="M69" s="121"/>
    </row>
    <row r="70" spans="1:13" x14ac:dyDescent="0.25">
      <c r="A70" s="144" t="s">
        <v>89</v>
      </c>
      <c r="B70" s="145"/>
      <c r="C70" s="153"/>
      <c r="D70" s="119" t="s">
        <v>177</v>
      </c>
      <c r="E70" s="120"/>
      <c r="F70" s="120"/>
      <c r="G70" s="120"/>
      <c r="H70" s="120"/>
      <c r="I70" s="120"/>
      <c r="J70" s="120"/>
      <c r="K70" s="120"/>
      <c r="L70" s="120"/>
      <c r="M70" s="121"/>
    </row>
    <row r="71" spans="1:13" x14ac:dyDescent="0.25">
      <c r="A71" s="144" t="s">
        <v>90</v>
      </c>
      <c r="B71" s="145"/>
      <c r="C71" s="153"/>
      <c r="D71" s="119" t="s">
        <v>178</v>
      </c>
      <c r="E71" s="120"/>
      <c r="F71" s="120"/>
      <c r="G71" s="120"/>
      <c r="H71" s="120"/>
      <c r="I71" s="120"/>
      <c r="J71" s="120"/>
      <c r="K71" s="120"/>
      <c r="L71" s="120"/>
      <c r="M71" s="121"/>
    </row>
    <row r="72" spans="1:13" x14ac:dyDescent="0.25">
      <c r="A72" s="144" t="s">
        <v>133</v>
      </c>
      <c r="B72" s="145"/>
      <c r="C72" s="153"/>
      <c r="D72" s="119" t="s">
        <v>179</v>
      </c>
      <c r="E72" s="120"/>
      <c r="F72" s="120"/>
      <c r="G72" s="120"/>
      <c r="H72" s="120"/>
      <c r="I72" s="120"/>
      <c r="J72" s="120"/>
      <c r="K72" s="120"/>
      <c r="L72" s="120"/>
      <c r="M72" s="121"/>
    </row>
    <row r="73" spans="1:13" x14ac:dyDescent="0.25">
      <c r="A73" s="144" t="s">
        <v>134</v>
      </c>
      <c r="B73" s="145"/>
      <c r="C73" s="153"/>
      <c r="D73" s="119" t="s">
        <v>180</v>
      </c>
      <c r="E73" s="120"/>
      <c r="F73" s="120"/>
      <c r="G73" s="120"/>
      <c r="H73" s="120"/>
      <c r="I73" s="120"/>
      <c r="J73" s="120"/>
      <c r="K73" s="120"/>
      <c r="L73" s="120"/>
      <c r="M73" s="121"/>
    </row>
    <row r="74" spans="1:13" x14ac:dyDescent="0.25">
      <c r="A74" s="144" t="s">
        <v>181</v>
      </c>
      <c r="B74" s="145"/>
      <c r="C74" s="153"/>
      <c r="D74" s="119" t="s">
        <v>182</v>
      </c>
      <c r="E74" s="120"/>
      <c r="F74" s="120"/>
      <c r="G74" s="120"/>
      <c r="H74" s="120"/>
      <c r="I74" s="120"/>
      <c r="J74" s="120"/>
      <c r="K74" s="120"/>
      <c r="L74" s="120"/>
      <c r="M74" s="121"/>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zoomScale="85" zoomScaleNormal="85" workbookViewId="0">
      <selection activeCell="A9" sqref="A9"/>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2"/>
      <c r="C3" s="233"/>
      <c r="D3" s="233"/>
      <c r="E3" s="228" t="s">
        <v>82</v>
      </c>
      <c r="F3" s="228"/>
      <c r="G3" s="228"/>
      <c r="H3" s="228"/>
      <c r="I3" s="228"/>
      <c r="J3" s="229"/>
    </row>
    <row r="4" spans="1:10" s="6" customFormat="1" ht="23.25" x14ac:dyDescent="0.35">
      <c r="A4" s="41"/>
      <c r="B4" s="234"/>
      <c r="C4" s="235"/>
      <c r="D4" s="235"/>
      <c r="E4" s="230" t="s">
        <v>65</v>
      </c>
      <c r="F4" s="230"/>
      <c r="G4" s="230"/>
      <c r="H4" s="230"/>
      <c r="I4" s="230"/>
      <c r="J4" s="231"/>
    </row>
    <row r="5" spans="1:10" s="6" customFormat="1" ht="15.75" x14ac:dyDescent="0.25">
      <c r="A5" s="41"/>
      <c r="B5" s="227" t="s">
        <v>49</v>
      </c>
      <c r="C5" s="227"/>
      <c r="D5" s="227"/>
      <c r="E5" s="114" t="s">
        <v>226</v>
      </c>
      <c r="F5" s="25"/>
      <c r="G5" s="27" t="s">
        <v>70</v>
      </c>
      <c r="H5" s="107" t="s">
        <v>227</v>
      </c>
      <c r="I5" s="236" t="s">
        <v>73</v>
      </c>
      <c r="J5" s="236"/>
    </row>
    <row r="6" spans="1:10" s="6" customFormat="1" ht="15.75" x14ac:dyDescent="0.25">
      <c r="A6" s="41"/>
      <c r="B6" s="227" t="s">
        <v>95</v>
      </c>
      <c r="C6" s="227"/>
      <c r="D6" s="227"/>
      <c r="E6" s="114">
        <v>154520000108</v>
      </c>
      <c r="F6" s="25"/>
      <c r="G6" s="61" t="s">
        <v>50</v>
      </c>
      <c r="H6" s="25" t="s">
        <v>228</v>
      </c>
      <c r="I6" s="246">
        <f>IF(SUM(I9:I71)=0,"",AVERAGE(I9:I71))</f>
        <v>5.4920634920634921</v>
      </c>
      <c r="J6" s="246"/>
    </row>
    <row r="7" spans="1:10" s="6" customFormat="1" ht="15.75" x14ac:dyDescent="0.25">
      <c r="A7" s="41"/>
      <c r="B7" s="227" t="s">
        <v>71</v>
      </c>
      <c r="C7" s="227"/>
      <c r="D7" s="227"/>
      <c r="E7" s="247" t="s">
        <v>229</v>
      </c>
      <c r="F7" s="248"/>
      <c r="G7" s="248"/>
      <c r="H7" s="249"/>
      <c r="I7" s="246"/>
      <c r="J7" s="246"/>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22" t="s">
        <v>4</v>
      </c>
      <c r="C9" s="54" t="s">
        <v>4</v>
      </c>
      <c r="D9" s="243">
        <f>IF(SUM(I9:I30)=0,"",AVERAGE(I9:I30))</f>
        <v>5.3636363636363633</v>
      </c>
      <c r="E9" s="224" t="s">
        <v>6</v>
      </c>
      <c r="F9" s="57" t="s">
        <v>6</v>
      </c>
      <c r="G9" s="241">
        <f>IF(SUM(I9:I10)=0,"",AVERAGE(I9:I10))</f>
        <v>8.5</v>
      </c>
      <c r="H9" s="29" t="s">
        <v>190</v>
      </c>
      <c r="I9" s="104">
        <v>9</v>
      </c>
      <c r="J9" s="110" t="s">
        <v>230</v>
      </c>
    </row>
    <row r="10" spans="1:10" s="6" customFormat="1" ht="38.25" x14ac:dyDescent="0.25">
      <c r="A10" s="16" t="str">
        <f>IF(I10&lt;5,MAX($A$8:A9)+1,"")</f>
        <v/>
      </c>
      <c r="B10" s="223"/>
      <c r="C10" s="54" t="s">
        <v>4</v>
      </c>
      <c r="D10" s="244"/>
      <c r="E10" s="226"/>
      <c r="F10" s="57" t="s">
        <v>6</v>
      </c>
      <c r="G10" s="259"/>
      <c r="H10" s="29" t="s">
        <v>191</v>
      </c>
      <c r="I10" s="104">
        <v>8</v>
      </c>
      <c r="J10" s="110" t="s">
        <v>243</v>
      </c>
    </row>
    <row r="11" spans="1:10" s="6" customFormat="1" ht="30" x14ac:dyDescent="0.25">
      <c r="A11" s="16" t="str">
        <f>IF(I11&lt;5,MAX($A$8:A10)+1,"")</f>
        <v/>
      </c>
      <c r="B11" s="223"/>
      <c r="C11" s="54" t="s">
        <v>4</v>
      </c>
      <c r="D11" s="244"/>
      <c r="E11" s="95" t="s">
        <v>183</v>
      </c>
      <c r="F11" s="95" t="s">
        <v>183</v>
      </c>
      <c r="G11" s="105">
        <f>IF(SUM(I11:I11)=0,"",AVERAGE(I11:I11))</f>
        <v>7</v>
      </c>
      <c r="H11" s="29" t="s">
        <v>192</v>
      </c>
      <c r="I11" s="104">
        <v>7</v>
      </c>
      <c r="J11" s="110" t="s">
        <v>244</v>
      </c>
    </row>
    <row r="12" spans="1:10" s="6" customFormat="1" ht="76.5" x14ac:dyDescent="0.25">
      <c r="A12" s="16" t="str">
        <f>IF(I12&lt;5,MAX($A$8:A11)+1,"")</f>
        <v/>
      </c>
      <c r="B12" s="223"/>
      <c r="C12" s="54" t="s">
        <v>4</v>
      </c>
      <c r="D12" s="244"/>
      <c r="E12" s="26" t="s">
        <v>184</v>
      </c>
      <c r="F12" s="26" t="s">
        <v>184</v>
      </c>
      <c r="G12" s="105">
        <f>IF(SUM(I12:I12)=0,"",AVERAGE(I12:I12))</f>
        <v>6</v>
      </c>
      <c r="H12" s="29" t="s">
        <v>193</v>
      </c>
      <c r="I12" s="104">
        <v>6</v>
      </c>
      <c r="J12" s="110" t="s">
        <v>245</v>
      </c>
    </row>
    <row r="13" spans="1:10" s="6" customFormat="1" ht="63.75" x14ac:dyDescent="0.25">
      <c r="A13" s="16" t="str">
        <f>IF(I13&lt;5,MAX($A$8:A12)+1,"")</f>
        <v/>
      </c>
      <c r="B13" s="223"/>
      <c r="C13" s="54" t="s">
        <v>4</v>
      </c>
      <c r="D13" s="244"/>
      <c r="E13" s="224" t="s">
        <v>197</v>
      </c>
      <c r="F13" s="58" t="s">
        <v>197</v>
      </c>
      <c r="G13" s="241">
        <f>IF(SUM(I13:I22)=0,"",AVERAGE(I13:I22))</f>
        <v>5</v>
      </c>
      <c r="H13" s="29" t="s">
        <v>194</v>
      </c>
      <c r="I13" s="104">
        <v>5</v>
      </c>
      <c r="J13" s="110" t="s">
        <v>246</v>
      </c>
    </row>
    <row r="14" spans="1:10" s="6" customFormat="1" ht="30" x14ac:dyDescent="0.25">
      <c r="A14" s="16">
        <f>IF(I14&lt;5,MAX($A$8:A13)+1,"")</f>
        <v>1</v>
      </c>
      <c r="B14" s="223"/>
      <c r="C14" s="54" t="s">
        <v>4</v>
      </c>
      <c r="D14" s="244"/>
      <c r="E14" s="225"/>
      <c r="F14" s="58" t="s">
        <v>197</v>
      </c>
      <c r="G14" s="260"/>
      <c r="H14" s="29" t="s">
        <v>207</v>
      </c>
      <c r="I14" s="104">
        <v>1</v>
      </c>
      <c r="J14" s="110" t="s">
        <v>247</v>
      </c>
    </row>
    <row r="15" spans="1:10" s="6" customFormat="1" ht="30" x14ac:dyDescent="0.25">
      <c r="A15" s="16">
        <f>IF(I15&lt;5,MAX($A$8:A14)+1,"")</f>
        <v>2</v>
      </c>
      <c r="B15" s="223"/>
      <c r="C15" s="54" t="s">
        <v>4</v>
      </c>
      <c r="D15" s="244"/>
      <c r="E15" s="225"/>
      <c r="F15" s="58" t="s">
        <v>197</v>
      </c>
      <c r="G15" s="260"/>
      <c r="H15" s="29" t="s">
        <v>186</v>
      </c>
      <c r="I15" s="104">
        <v>2</v>
      </c>
      <c r="J15" s="110" t="s">
        <v>248</v>
      </c>
    </row>
    <row r="16" spans="1:10" s="6" customFormat="1" ht="30" x14ac:dyDescent="0.25">
      <c r="A16" s="16">
        <f>IF(I16&lt;5,MAX($A$8:A15)+1,"")</f>
        <v>3</v>
      </c>
      <c r="B16" s="223"/>
      <c r="C16" s="54" t="s">
        <v>4</v>
      </c>
      <c r="D16" s="244"/>
      <c r="E16" s="225"/>
      <c r="F16" s="58" t="s">
        <v>197</v>
      </c>
      <c r="G16" s="260"/>
      <c r="H16" s="29" t="s">
        <v>187</v>
      </c>
      <c r="I16" s="104">
        <v>3</v>
      </c>
      <c r="J16" s="110" t="s">
        <v>231</v>
      </c>
    </row>
    <row r="17" spans="1:10" s="6" customFormat="1" ht="114.75" x14ac:dyDescent="0.25">
      <c r="A17" s="16">
        <f>IF(I17&lt;5,MAX($A$8:A16)+1,"")</f>
        <v>4</v>
      </c>
      <c r="B17" s="223"/>
      <c r="C17" s="54" t="s">
        <v>4</v>
      </c>
      <c r="D17" s="244"/>
      <c r="E17" s="225"/>
      <c r="F17" s="58" t="s">
        <v>197</v>
      </c>
      <c r="G17" s="260"/>
      <c r="H17" s="29" t="s">
        <v>195</v>
      </c>
      <c r="I17" s="104">
        <v>4</v>
      </c>
      <c r="J17" s="110" t="s">
        <v>249</v>
      </c>
    </row>
    <row r="18" spans="1:10" s="6" customFormat="1" ht="30" x14ac:dyDescent="0.25">
      <c r="A18" s="16" t="str">
        <f>IF(I18&lt;5,MAX($A$8:A17)+1,"")</f>
        <v/>
      </c>
      <c r="B18" s="223"/>
      <c r="C18" s="54" t="s">
        <v>4</v>
      </c>
      <c r="D18" s="244"/>
      <c r="E18" s="225"/>
      <c r="F18" s="58" t="s">
        <v>197</v>
      </c>
      <c r="G18" s="260"/>
      <c r="H18" s="29" t="s">
        <v>36</v>
      </c>
      <c r="I18" s="104">
        <v>5</v>
      </c>
      <c r="J18" s="110" t="s">
        <v>250</v>
      </c>
    </row>
    <row r="19" spans="1:10" s="6" customFormat="1" ht="51" x14ac:dyDescent="0.25">
      <c r="A19" s="16" t="str">
        <f>IF(I19&lt;5,MAX($A$8:A18)+1,"")</f>
        <v/>
      </c>
      <c r="B19" s="223"/>
      <c r="C19" s="54" t="s">
        <v>4</v>
      </c>
      <c r="D19" s="244"/>
      <c r="E19" s="225"/>
      <c r="F19" s="58" t="s">
        <v>197</v>
      </c>
      <c r="G19" s="260"/>
      <c r="H19" s="29" t="s">
        <v>13</v>
      </c>
      <c r="I19" s="104">
        <v>6</v>
      </c>
      <c r="J19" s="110" t="s">
        <v>251</v>
      </c>
    </row>
    <row r="20" spans="1:10" s="6" customFormat="1" ht="30" x14ac:dyDescent="0.25">
      <c r="A20" s="16" t="str">
        <f>IF(I20&lt;5,MAX($A$8:A19)+1,"")</f>
        <v/>
      </c>
      <c r="B20" s="223"/>
      <c r="C20" s="54" t="s">
        <v>4</v>
      </c>
      <c r="D20" s="244"/>
      <c r="E20" s="225"/>
      <c r="F20" s="58" t="s">
        <v>197</v>
      </c>
      <c r="G20" s="260"/>
      <c r="H20" s="29" t="s">
        <v>188</v>
      </c>
      <c r="I20" s="104">
        <v>7</v>
      </c>
      <c r="J20" s="110" t="s">
        <v>232</v>
      </c>
    </row>
    <row r="21" spans="1:10" s="6" customFormat="1" ht="30" x14ac:dyDescent="0.25">
      <c r="A21" s="16" t="str">
        <f>IF(I21&lt;5,MAX($A$8:A20)+1,"")</f>
        <v/>
      </c>
      <c r="B21" s="223"/>
      <c r="C21" s="54" t="s">
        <v>4</v>
      </c>
      <c r="D21" s="244"/>
      <c r="E21" s="225"/>
      <c r="F21" s="58" t="s">
        <v>197</v>
      </c>
      <c r="G21" s="260"/>
      <c r="H21" s="29" t="s">
        <v>189</v>
      </c>
      <c r="I21" s="104">
        <v>8</v>
      </c>
      <c r="J21" s="110" t="s">
        <v>252</v>
      </c>
    </row>
    <row r="22" spans="1:10" s="6" customFormat="1" ht="30" x14ac:dyDescent="0.25">
      <c r="A22" s="16" t="str">
        <f>IF(I22&lt;5,MAX($A$8:A21)+1,"")</f>
        <v/>
      </c>
      <c r="B22" s="223"/>
      <c r="C22" s="54" t="s">
        <v>4</v>
      </c>
      <c r="D22" s="244"/>
      <c r="E22" s="226"/>
      <c r="F22" s="58" t="s">
        <v>197</v>
      </c>
      <c r="G22" s="259"/>
      <c r="H22" s="29" t="s">
        <v>196</v>
      </c>
      <c r="I22" s="104">
        <v>9</v>
      </c>
      <c r="J22" s="110" t="s">
        <v>232</v>
      </c>
    </row>
    <row r="23" spans="1:10" s="6" customFormat="1" ht="60" x14ac:dyDescent="0.25">
      <c r="A23" s="16" t="str">
        <f>IF(I23&lt;5,MAX($A$8:A22)+1,"")</f>
        <v/>
      </c>
      <c r="B23" s="223"/>
      <c r="C23" s="54" t="s">
        <v>4</v>
      </c>
      <c r="D23" s="244"/>
      <c r="E23" s="224" t="s">
        <v>185</v>
      </c>
      <c r="F23" s="58" t="s">
        <v>222</v>
      </c>
      <c r="G23" s="241">
        <f>IF(SUM(I23:I24)=0,"",AVERAGE(I23:I24))</f>
        <v>5.5</v>
      </c>
      <c r="H23" s="29" t="s">
        <v>74</v>
      </c>
      <c r="I23" s="104">
        <v>10</v>
      </c>
      <c r="J23" s="110" t="s">
        <v>253</v>
      </c>
    </row>
    <row r="24" spans="1:10" s="6" customFormat="1" ht="60" x14ac:dyDescent="0.25">
      <c r="A24" s="16">
        <f>IF(I24&lt;5,MAX($A$8:A23)+1,"")</f>
        <v>5</v>
      </c>
      <c r="B24" s="223"/>
      <c r="C24" s="54" t="s">
        <v>4</v>
      </c>
      <c r="D24" s="244"/>
      <c r="E24" s="225"/>
      <c r="F24" s="58" t="s">
        <v>222</v>
      </c>
      <c r="G24" s="260"/>
      <c r="H24" s="29" t="s">
        <v>9</v>
      </c>
      <c r="I24" s="104">
        <v>1</v>
      </c>
      <c r="J24" s="110" t="s">
        <v>232</v>
      </c>
    </row>
    <row r="25" spans="1:10" s="6" customFormat="1" ht="75" x14ac:dyDescent="0.25">
      <c r="A25" s="16">
        <f>IF(I25&lt;5,MAX($A$8:A24)+1,"")</f>
        <v>6</v>
      </c>
      <c r="B25" s="223"/>
      <c r="C25" s="54" t="s">
        <v>4</v>
      </c>
      <c r="D25" s="244"/>
      <c r="E25" s="224" t="s">
        <v>37</v>
      </c>
      <c r="F25" s="58" t="s">
        <v>37</v>
      </c>
      <c r="G25" s="241">
        <f>IF(SUM(I25:I30)=0,"",AVERAGE(I25:I30))</f>
        <v>4.5</v>
      </c>
      <c r="H25" s="29" t="s">
        <v>10</v>
      </c>
      <c r="I25" s="104">
        <v>2</v>
      </c>
      <c r="J25" s="110" t="s">
        <v>254</v>
      </c>
    </row>
    <row r="26" spans="1:10" s="6" customFormat="1" ht="75" x14ac:dyDescent="0.25">
      <c r="A26" s="16">
        <f>IF(I26&lt;5,MAX($A$8:A25)+1,"")</f>
        <v>7</v>
      </c>
      <c r="B26" s="223"/>
      <c r="C26" s="54" t="s">
        <v>4</v>
      </c>
      <c r="D26" s="244"/>
      <c r="E26" s="225"/>
      <c r="F26" s="58" t="s">
        <v>37</v>
      </c>
      <c r="G26" s="260"/>
      <c r="H26" s="29" t="s">
        <v>75</v>
      </c>
      <c r="I26" s="104">
        <v>3</v>
      </c>
      <c r="J26" s="110" t="s">
        <v>255</v>
      </c>
    </row>
    <row r="27" spans="1:10" s="6" customFormat="1" ht="75" x14ac:dyDescent="0.25">
      <c r="A27" s="16">
        <f>IF(I27&lt;5,MAX($A$8:A26)+1,"")</f>
        <v>8</v>
      </c>
      <c r="B27" s="223"/>
      <c r="C27" s="54" t="s">
        <v>4</v>
      </c>
      <c r="D27" s="244"/>
      <c r="E27" s="225"/>
      <c r="F27" s="58" t="s">
        <v>37</v>
      </c>
      <c r="G27" s="260"/>
      <c r="H27" s="29" t="s">
        <v>12</v>
      </c>
      <c r="I27" s="104">
        <v>4</v>
      </c>
      <c r="J27" s="110" t="s">
        <v>256</v>
      </c>
    </row>
    <row r="28" spans="1:10" s="6" customFormat="1" ht="75" x14ac:dyDescent="0.25">
      <c r="A28" s="16" t="str">
        <f>IF(I28&lt;5,MAX($A$8:A27)+1,"")</f>
        <v/>
      </c>
      <c r="B28" s="223"/>
      <c r="C28" s="54" t="s">
        <v>4</v>
      </c>
      <c r="D28" s="244"/>
      <c r="E28" s="225"/>
      <c r="F28" s="58" t="s">
        <v>37</v>
      </c>
      <c r="G28" s="260"/>
      <c r="H28" s="29" t="s">
        <v>7</v>
      </c>
      <c r="I28" s="104">
        <v>5</v>
      </c>
      <c r="J28" s="110" t="s">
        <v>257</v>
      </c>
    </row>
    <row r="29" spans="1:10" s="6" customFormat="1" ht="75" x14ac:dyDescent="0.25">
      <c r="A29" s="16" t="str">
        <f>IF(I29&lt;5,MAX($A$8:A28)+1,"")</f>
        <v/>
      </c>
      <c r="B29" s="223"/>
      <c r="C29" s="54" t="s">
        <v>4</v>
      </c>
      <c r="D29" s="244"/>
      <c r="E29" s="225"/>
      <c r="F29" s="58" t="s">
        <v>37</v>
      </c>
      <c r="G29" s="260"/>
      <c r="H29" s="29" t="s">
        <v>11</v>
      </c>
      <c r="I29" s="104">
        <v>6</v>
      </c>
      <c r="J29" s="110" t="s">
        <v>258</v>
      </c>
    </row>
    <row r="30" spans="1:10" s="6" customFormat="1" ht="75" x14ac:dyDescent="0.25">
      <c r="A30" s="16" t="str">
        <f>IF(I30&lt;5,MAX($A$8:A29)+1,"")</f>
        <v/>
      </c>
      <c r="B30" s="223"/>
      <c r="C30" s="54" t="s">
        <v>4</v>
      </c>
      <c r="D30" s="244"/>
      <c r="E30" s="225"/>
      <c r="F30" s="58" t="s">
        <v>37</v>
      </c>
      <c r="G30" s="260"/>
      <c r="H30" s="29" t="s">
        <v>38</v>
      </c>
      <c r="I30" s="104">
        <v>7</v>
      </c>
      <c r="J30" s="110" t="s">
        <v>259</v>
      </c>
    </row>
    <row r="31" spans="1:10" s="6" customFormat="1" ht="45" x14ac:dyDescent="0.25">
      <c r="A31" s="16" t="str">
        <f>IF(I31&lt;5,MAX($A$8:A30)+1,"")</f>
        <v/>
      </c>
      <c r="B31" s="256" t="s">
        <v>5</v>
      </c>
      <c r="C31" s="55" t="s">
        <v>5</v>
      </c>
      <c r="D31" s="243">
        <f>IF(SUM(I31:I59)=0,"",AVERAGE(I31:I59))</f>
        <v>5.4482758620689653</v>
      </c>
      <c r="E31" s="224" t="s">
        <v>39</v>
      </c>
      <c r="F31" s="59" t="s">
        <v>223</v>
      </c>
      <c r="G31" s="241">
        <f>IF(SUM(I31:I35)=0,"",AVERAGE(I31:I35))</f>
        <v>6</v>
      </c>
      <c r="H31" s="29" t="s">
        <v>35</v>
      </c>
      <c r="I31" s="104">
        <v>8</v>
      </c>
      <c r="J31" s="110" t="s">
        <v>260</v>
      </c>
    </row>
    <row r="32" spans="1:10" s="6" customFormat="1" ht="45" x14ac:dyDescent="0.25">
      <c r="A32" s="16" t="str">
        <f>IF(I32&lt;5,MAX($A$8:A31)+1,"")</f>
        <v/>
      </c>
      <c r="B32" s="257"/>
      <c r="C32" s="55" t="s">
        <v>5</v>
      </c>
      <c r="D32" s="244"/>
      <c r="E32" s="225"/>
      <c r="F32" s="59" t="s">
        <v>223</v>
      </c>
      <c r="G32" s="260"/>
      <c r="H32" s="29" t="s">
        <v>14</v>
      </c>
      <c r="I32" s="104">
        <v>9</v>
      </c>
      <c r="J32" s="110" t="s">
        <v>261</v>
      </c>
    </row>
    <row r="33" spans="1:10" s="6" customFormat="1" ht="45" x14ac:dyDescent="0.25">
      <c r="A33" s="16" t="str">
        <f>IF(I33&lt;5,MAX($A$8:A32)+1,"")</f>
        <v/>
      </c>
      <c r="B33" s="257"/>
      <c r="C33" s="55" t="s">
        <v>5</v>
      </c>
      <c r="D33" s="244"/>
      <c r="E33" s="225"/>
      <c r="F33" s="59" t="s">
        <v>223</v>
      </c>
      <c r="G33" s="260"/>
      <c r="H33" s="29" t="s">
        <v>198</v>
      </c>
      <c r="I33" s="104">
        <v>10</v>
      </c>
      <c r="J33" s="110" t="s">
        <v>262</v>
      </c>
    </row>
    <row r="34" spans="1:10" s="6" customFormat="1" ht="45" x14ac:dyDescent="0.25">
      <c r="A34" s="16">
        <f>IF(I34&lt;5,MAX($A$8:A33)+1,"")</f>
        <v>9</v>
      </c>
      <c r="B34" s="257"/>
      <c r="C34" s="55" t="s">
        <v>5</v>
      </c>
      <c r="D34" s="244"/>
      <c r="E34" s="225"/>
      <c r="F34" s="59" t="s">
        <v>223</v>
      </c>
      <c r="G34" s="260"/>
      <c r="H34" s="29" t="s">
        <v>15</v>
      </c>
      <c r="I34" s="104">
        <v>1</v>
      </c>
      <c r="J34" s="110" t="s">
        <v>263</v>
      </c>
    </row>
    <row r="35" spans="1:10" s="6" customFormat="1" ht="45" x14ac:dyDescent="0.25">
      <c r="A35" s="16">
        <f>IF(I35&lt;5,MAX($A$8:A34)+1,"")</f>
        <v>10</v>
      </c>
      <c r="B35" s="257"/>
      <c r="C35" s="55" t="s">
        <v>5</v>
      </c>
      <c r="D35" s="244"/>
      <c r="E35" s="226"/>
      <c r="F35" s="59" t="s">
        <v>223</v>
      </c>
      <c r="G35" s="259"/>
      <c r="H35" s="29" t="s">
        <v>16</v>
      </c>
      <c r="I35" s="104">
        <v>2</v>
      </c>
      <c r="J35" s="110" t="s">
        <v>264</v>
      </c>
    </row>
    <row r="36" spans="1:10" s="6" customFormat="1" ht="45" x14ac:dyDescent="0.25">
      <c r="A36" s="16">
        <f>IF(I36&lt;5,MAX($A$8:A35)+1,"")</f>
        <v>11</v>
      </c>
      <c r="B36" s="257"/>
      <c r="C36" s="55" t="s">
        <v>5</v>
      </c>
      <c r="D36" s="244"/>
      <c r="E36" s="224" t="s">
        <v>40</v>
      </c>
      <c r="F36" s="59" t="s">
        <v>225</v>
      </c>
      <c r="G36" s="241">
        <f>IF(SUM(I36,I39)=0,"",AVERAGE(I36:I39))</f>
        <v>4.5</v>
      </c>
      <c r="H36" s="29" t="s">
        <v>199</v>
      </c>
      <c r="I36" s="104">
        <v>3</v>
      </c>
      <c r="J36" s="110" t="s">
        <v>233</v>
      </c>
    </row>
    <row r="37" spans="1:10" s="6" customFormat="1" ht="45" x14ac:dyDescent="0.25">
      <c r="A37" s="16">
        <f>IF(I37&lt;5,MAX($A$8:A36)+1,"")</f>
        <v>12</v>
      </c>
      <c r="B37" s="257"/>
      <c r="C37" s="55" t="s">
        <v>5</v>
      </c>
      <c r="D37" s="244"/>
      <c r="E37" s="225"/>
      <c r="F37" s="59" t="s">
        <v>224</v>
      </c>
      <c r="G37" s="260"/>
      <c r="H37" s="29" t="s">
        <v>17</v>
      </c>
      <c r="I37" s="104">
        <v>4</v>
      </c>
      <c r="J37" s="110" t="s">
        <v>234</v>
      </c>
    </row>
    <row r="38" spans="1:10" s="6" customFormat="1" ht="45" x14ac:dyDescent="0.25">
      <c r="A38" s="16" t="str">
        <f>IF(I38&lt;5,MAX($A$8:A37)+1,"")</f>
        <v/>
      </c>
      <c r="B38" s="257"/>
      <c r="C38" s="55" t="s">
        <v>5</v>
      </c>
      <c r="D38" s="244"/>
      <c r="E38" s="225"/>
      <c r="F38" s="59" t="s">
        <v>224</v>
      </c>
      <c r="G38" s="260"/>
      <c r="H38" s="29" t="s">
        <v>41</v>
      </c>
      <c r="I38" s="104">
        <v>5</v>
      </c>
      <c r="J38" s="110" t="s">
        <v>233</v>
      </c>
    </row>
    <row r="39" spans="1:10" s="6" customFormat="1" ht="45" x14ac:dyDescent="0.25">
      <c r="A39" s="16" t="str">
        <f>IF(I39&lt;5,MAX($A$8:A38)+1,"")</f>
        <v/>
      </c>
      <c r="B39" s="257"/>
      <c r="C39" s="55" t="s">
        <v>5</v>
      </c>
      <c r="D39" s="244"/>
      <c r="E39" s="226"/>
      <c r="F39" s="59" t="s">
        <v>224</v>
      </c>
      <c r="G39" s="259"/>
      <c r="H39" s="29" t="s">
        <v>76</v>
      </c>
      <c r="I39" s="104">
        <v>6</v>
      </c>
      <c r="J39" s="110" t="s">
        <v>265</v>
      </c>
    </row>
    <row r="40" spans="1:10" s="6" customFormat="1" ht="30" x14ac:dyDescent="0.25">
      <c r="A40" s="16" t="str">
        <f>IF(I40&lt;5,MAX($A$8:A39)+1,"")</f>
        <v/>
      </c>
      <c r="B40" s="257"/>
      <c r="C40" s="55" t="s">
        <v>5</v>
      </c>
      <c r="D40" s="244"/>
      <c r="E40" s="224" t="s">
        <v>42</v>
      </c>
      <c r="F40" s="59" t="s">
        <v>42</v>
      </c>
      <c r="G40" s="240">
        <f>IF(SUM(I40:I42)=0,"",AVERAGE(I40:I42))</f>
        <v>8</v>
      </c>
      <c r="H40" s="29" t="s">
        <v>18</v>
      </c>
      <c r="I40" s="104">
        <v>7</v>
      </c>
      <c r="J40" s="110" t="s">
        <v>266</v>
      </c>
    </row>
    <row r="41" spans="1:10" s="6" customFormat="1" ht="45" x14ac:dyDescent="0.25">
      <c r="A41" s="16" t="str">
        <f>IF(I41&lt;5,MAX($A$8:A40)+1,"")</f>
        <v/>
      </c>
      <c r="B41" s="257"/>
      <c r="C41" s="55" t="s">
        <v>5</v>
      </c>
      <c r="D41" s="244"/>
      <c r="E41" s="225"/>
      <c r="F41" s="59" t="s">
        <v>42</v>
      </c>
      <c r="G41" s="240"/>
      <c r="H41" s="29" t="s">
        <v>8</v>
      </c>
      <c r="I41" s="104">
        <v>8</v>
      </c>
      <c r="J41" s="110" t="s">
        <v>235</v>
      </c>
    </row>
    <row r="42" spans="1:10" s="6" customFormat="1" ht="30" x14ac:dyDescent="0.25">
      <c r="A42" s="16" t="str">
        <f>IF(I42&lt;5,MAX($A$8:A41)+1,"")</f>
        <v/>
      </c>
      <c r="B42" s="257"/>
      <c r="C42" s="55" t="s">
        <v>5</v>
      </c>
      <c r="D42" s="244"/>
      <c r="E42" s="226"/>
      <c r="F42" s="59" t="s">
        <v>42</v>
      </c>
      <c r="G42" s="240"/>
      <c r="H42" s="29" t="s">
        <v>19</v>
      </c>
      <c r="I42" s="104">
        <v>9</v>
      </c>
      <c r="J42" s="110" t="s">
        <v>267</v>
      </c>
    </row>
    <row r="43" spans="1:10" s="6" customFormat="1" ht="45" x14ac:dyDescent="0.25">
      <c r="A43" s="16" t="str">
        <f>IF(I43&lt;5,MAX($A$8:A42)+1,"")</f>
        <v/>
      </c>
      <c r="B43" s="257"/>
      <c r="C43" s="55" t="s">
        <v>5</v>
      </c>
      <c r="D43" s="244"/>
      <c r="E43" s="224" t="s">
        <v>43</v>
      </c>
      <c r="F43" s="59" t="s">
        <v>43</v>
      </c>
      <c r="G43" s="241">
        <f>IF(SUM(I43:I47)=0,"",AVERAGE(I43:I47))</f>
        <v>4</v>
      </c>
      <c r="H43" s="29" t="s">
        <v>203</v>
      </c>
      <c r="I43" s="104">
        <v>10</v>
      </c>
      <c r="J43" s="110" t="s">
        <v>268</v>
      </c>
    </row>
    <row r="44" spans="1:10" s="6" customFormat="1" ht="60" x14ac:dyDescent="0.25">
      <c r="A44" s="16">
        <f>IF(I44&lt;5,MAX($A$8:A43)+1,"")</f>
        <v>13</v>
      </c>
      <c r="B44" s="257"/>
      <c r="C44" s="55" t="s">
        <v>5</v>
      </c>
      <c r="D44" s="244"/>
      <c r="E44" s="225"/>
      <c r="F44" s="59" t="s">
        <v>43</v>
      </c>
      <c r="G44" s="260"/>
      <c r="H44" s="29" t="s">
        <v>200</v>
      </c>
      <c r="I44" s="104">
        <v>1</v>
      </c>
      <c r="J44" s="110" t="s">
        <v>269</v>
      </c>
    </row>
    <row r="45" spans="1:10" s="6" customFormat="1" ht="45" x14ac:dyDescent="0.25">
      <c r="A45" s="16">
        <f>IF(I45&lt;5,MAX($A$8:A44)+1,"")</f>
        <v>14</v>
      </c>
      <c r="B45" s="257"/>
      <c r="C45" s="55" t="s">
        <v>5</v>
      </c>
      <c r="D45" s="244"/>
      <c r="E45" s="225"/>
      <c r="F45" s="59" t="s">
        <v>43</v>
      </c>
      <c r="G45" s="260"/>
      <c r="H45" s="29" t="s">
        <v>77</v>
      </c>
      <c r="I45" s="104">
        <v>2</v>
      </c>
      <c r="J45" s="110" t="s">
        <v>270</v>
      </c>
    </row>
    <row r="46" spans="1:10" s="6" customFormat="1" ht="45" x14ac:dyDescent="0.25">
      <c r="A46" s="16">
        <f>IF(I46&lt;5,MAX($A$8:A45)+1,"")</f>
        <v>15</v>
      </c>
      <c r="B46" s="257"/>
      <c r="C46" s="55" t="s">
        <v>5</v>
      </c>
      <c r="D46" s="244"/>
      <c r="E46" s="225"/>
      <c r="F46" s="59" t="s">
        <v>43</v>
      </c>
      <c r="G46" s="260"/>
      <c r="H46" s="29" t="s">
        <v>20</v>
      </c>
      <c r="I46" s="104">
        <v>3</v>
      </c>
      <c r="J46" s="110" t="s">
        <v>271</v>
      </c>
    </row>
    <row r="47" spans="1:10" s="6" customFormat="1" ht="45" x14ac:dyDescent="0.25">
      <c r="A47" s="16">
        <f>IF(I47&lt;5,MAX($A$8:A46)+1,"")</f>
        <v>16</v>
      </c>
      <c r="B47" s="257"/>
      <c r="C47" s="55" t="s">
        <v>5</v>
      </c>
      <c r="D47" s="244"/>
      <c r="E47" s="226"/>
      <c r="F47" s="59" t="s">
        <v>43</v>
      </c>
      <c r="G47" s="259"/>
      <c r="H47" s="29" t="s">
        <v>21</v>
      </c>
      <c r="I47" s="104">
        <v>4</v>
      </c>
      <c r="J47" s="110" t="s">
        <v>272</v>
      </c>
    </row>
    <row r="48" spans="1:10" s="6" customFormat="1" ht="30" x14ac:dyDescent="0.25">
      <c r="A48" s="16" t="str">
        <f>IF(I48&lt;5,MAX($A$8:A47)+1,"")</f>
        <v/>
      </c>
      <c r="B48" s="257"/>
      <c r="C48" s="55" t="s">
        <v>5</v>
      </c>
      <c r="D48" s="244"/>
      <c r="E48" s="250" t="s">
        <v>44</v>
      </c>
      <c r="F48" s="60" t="s">
        <v>44</v>
      </c>
      <c r="G48" s="240">
        <f>IF(SUM(I48:I59)=0,"",AVERAGE(I48:I59))</f>
        <v>5.5</v>
      </c>
      <c r="H48" s="96" t="s">
        <v>206</v>
      </c>
      <c r="I48" s="104">
        <v>5</v>
      </c>
      <c r="J48" s="111" t="s">
        <v>273</v>
      </c>
    </row>
    <row r="49" spans="1:10" s="6" customFormat="1" ht="38.25" x14ac:dyDescent="0.25">
      <c r="A49" s="16" t="str">
        <f>IF(I49&lt;5,MAX($A$8:A48)+1,"")</f>
        <v/>
      </c>
      <c r="B49" s="257"/>
      <c r="C49" s="55" t="s">
        <v>5</v>
      </c>
      <c r="D49" s="244"/>
      <c r="E49" s="251"/>
      <c r="F49" s="60" t="s">
        <v>44</v>
      </c>
      <c r="G49" s="240"/>
      <c r="H49" s="29" t="s">
        <v>202</v>
      </c>
      <c r="I49" s="104">
        <v>6</v>
      </c>
      <c r="J49" s="111" t="s">
        <v>265</v>
      </c>
    </row>
    <row r="50" spans="1:10" s="6" customFormat="1" ht="38.25" x14ac:dyDescent="0.25">
      <c r="A50" s="16" t="str">
        <f>IF(I50&lt;5,MAX($A$8:A49)+1,"")</f>
        <v/>
      </c>
      <c r="B50" s="257"/>
      <c r="C50" s="55" t="s">
        <v>5</v>
      </c>
      <c r="D50" s="244"/>
      <c r="E50" s="251"/>
      <c r="F50" s="60" t="s">
        <v>44</v>
      </c>
      <c r="G50" s="240"/>
      <c r="H50" s="29" t="s">
        <v>22</v>
      </c>
      <c r="I50" s="104">
        <v>7</v>
      </c>
      <c r="J50" s="111" t="s">
        <v>236</v>
      </c>
    </row>
    <row r="51" spans="1:10" s="6" customFormat="1" ht="60" x14ac:dyDescent="0.25">
      <c r="A51" s="16" t="str">
        <f>IF(I51&lt;5,MAX($A$8:A50)+1,"")</f>
        <v/>
      </c>
      <c r="B51" s="257"/>
      <c r="C51" s="55" t="s">
        <v>5</v>
      </c>
      <c r="D51" s="244"/>
      <c r="E51" s="251"/>
      <c r="F51" s="60" t="s">
        <v>44</v>
      </c>
      <c r="G51" s="240"/>
      <c r="H51" s="29" t="s">
        <v>204</v>
      </c>
      <c r="I51" s="104">
        <v>8</v>
      </c>
      <c r="J51" s="111" t="s">
        <v>282</v>
      </c>
    </row>
    <row r="52" spans="1:10" s="6" customFormat="1" ht="60" x14ac:dyDescent="0.25">
      <c r="A52" s="16" t="str">
        <f>IF(I52&lt;5,MAX($A$8:A51)+1,"")</f>
        <v/>
      </c>
      <c r="B52" s="257"/>
      <c r="C52" s="55" t="s">
        <v>5</v>
      </c>
      <c r="D52" s="244"/>
      <c r="E52" s="251"/>
      <c r="F52" s="60" t="s">
        <v>44</v>
      </c>
      <c r="G52" s="240"/>
      <c r="H52" s="29" t="s">
        <v>205</v>
      </c>
      <c r="I52" s="104">
        <v>9</v>
      </c>
      <c r="J52" s="111" t="s">
        <v>237</v>
      </c>
    </row>
    <row r="53" spans="1:10" s="6" customFormat="1" ht="60" x14ac:dyDescent="0.25">
      <c r="A53" s="16" t="str">
        <f>IF(I53&lt;5,MAX($A$8:A52)+1,"")</f>
        <v/>
      </c>
      <c r="B53" s="257"/>
      <c r="C53" s="55" t="s">
        <v>5</v>
      </c>
      <c r="D53" s="244"/>
      <c r="E53" s="251"/>
      <c r="F53" s="60" t="s">
        <v>44</v>
      </c>
      <c r="G53" s="240"/>
      <c r="H53" s="29" t="s">
        <v>78</v>
      </c>
      <c r="I53" s="104">
        <v>10</v>
      </c>
      <c r="J53" s="111" t="s">
        <v>237</v>
      </c>
    </row>
    <row r="54" spans="1:10" s="6" customFormat="1" ht="60" x14ac:dyDescent="0.25">
      <c r="A54" s="16">
        <f>IF(I54&lt;5,MAX($A$8:A53)+1,"")</f>
        <v>17</v>
      </c>
      <c r="B54" s="257"/>
      <c r="C54" s="55" t="s">
        <v>5</v>
      </c>
      <c r="D54" s="244"/>
      <c r="E54" s="251"/>
      <c r="F54" s="60" t="s">
        <v>44</v>
      </c>
      <c r="G54" s="240"/>
      <c r="H54" s="29" t="s">
        <v>27</v>
      </c>
      <c r="I54" s="104">
        <v>1</v>
      </c>
      <c r="J54" s="111" t="s">
        <v>237</v>
      </c>
    </row>
    <row r="55" spans="1:10" s="6" customFormat="1" ht="60" x14ac:dyDescent="0.25">
      <c r="A55" s="16">
        <f>IF(I55&lt;5,MAX($A$8:A54)+1,"")</f>
        <v>18</v>
      </c>
      <c r="B55" s="257"/>
      <c r="C55" s="55" t="s">
        <v>5</v>
      </c>
      <c r="D55" s="244"/>
      <c r="E55" s="251"/>
      <c r="F55" s="60" t="s">
        <v>44</v>
      </c>
      <c r="G55" s="240"/>
      <c r="H55" s="29" t="s">
        <v>24</v>
      </c>
      <c r="I55" s="104">
        <v>2</v>
      </c>
      <c r="J55" s="111" t="s">
        <v>274</v>
      </c>
    </row>
    <row r="56" spans="1:10" s="6" customFormat="1" ht="30" x14ac:dyDescent="0.25">
      <c r="A56" s="16">
        <f>IF(I56&lt;5,MAX($A$8:A55)+1,"")</f>
        <v>19</v>
      </c>
      <c r="B56" s="257"/>
      <c r="C56" s="55" t="s">
        <v>5</v>
      </c>
      <c r="D56" s="244"/>
      <c r="E56" s="251"/>
      <c r="F56" s="60" t="s">
        <v>44</v>
      </c>
      <c r="G56" s="240"/>
      <c r="H56" s="29" t="s">
        <v>26</v>
      </c>
      <c r="I56" s="104">
        <v>3</v>
      </c>
      <c r="J56" s="111" t="s">
        <v>280</v>
      </c>
    </row>
    <row r="57" spans="1:10" s="6" customFormat="1" ht="60" x14ac:dyDescent="0.25">
      <c r="A57" s="16">
        <f>IF(I57&lt;5,MAX($A$8:A56)+1,"")</f>
        <v>20</v>
      </c>
      <c r="B57" s="257"/>
      <c r="C57" s="55" t="s">
        <v>5</v>
      </c>
      <c r="D57" s="244"/>
      <c r="E57" s="251"/>
      <c r="F57" s="60" t="s">
        <v>44</v>
      </c>
      <c r="G57" s="240"/>
      <c r="H57" s="29" t="s">
        <v>79</v>
      </c>
      <c r="I57" s="104">
        <v>4</v>
      </c>
      <c r="J57" s="111" t="s">
        <v>281</v>
      </c>
    </row>
    <row r="58" spans="1:10" s="6" customFormat="1" ht="60" x14ac:dyDescent="0.25">
      <c r="A58" s="16" t="str">
        <f>IF(I58&lt;5,MAX($A$8:A57)+1,"")</f>
        <v/>
      </c>
      <c r="B58" s="257"/>
      <c r="C58" s="55" t="s">
        <v>5</v>
      </c>
      <c r="D58" s="244"/>
      <c r="E58" s="251"/>
      <c r="F58" s="60" t="s">
        <v>44</v>
      </c>
      <c r="G58" s="240"/>
      <c r="H58" s="29" t="s">
        <v>25</v>
      </c>
      <c r="I58" s="104">
        <v>5</v>
      </c>
      <c r="J58" s="111" t="s">
        <v>238</v>
      </c>
    </row>
    <row r="59" spans="1:10" s="6" customFormat="1" ht="38.25" x14ac:dyDescent="0.25">
      <c r="A59" s="16" t="str">
        <f>IF(I59&lt;5,MAX($A$8:A58)+1,"")</f>
        <v/>
      </c>
      <c r="B59" s="258"/>
      <c r="C59" s="55" t="s">
        <v>5</v>
      </c>
      <c r="D59" s="253"/>
      <c r="E59" s="252"/>
      <c r="F59" s="60" t="s">
        <v>44</v>
      </c>
      <c r="G59" s="240"/>
      <c r="H59" s="29" t="s">
        <v>47</v>
      </c>
      <c r="I59" s="104">
        <v>6</v>
      </c>
      <c r="J59" s="111" t="s">
        <v>239</v>
      </c>
    </row>
    <row r="60" spans="1:10" s="6" customFormat="1" ht="45" x14ac:dyDescent="0.25">
      <c r="A60" s="16" t="str">
        <f>IF(I60&lt;5,MAX($A$8:A59)+1,"")</f>
        <v/>
      </c>
      <c r="B60" s="237" t="s">
        <v>46</v>
      </c>
      <c r="C60" s="56" t="s">
        <v>46</v>
      </c>
      <c r="D60" s="254">
        <f>IF(SUM(I60:I66)=0,"",AVERAGE(I60:I66))</f>
        <v>5.7142857142857144</v>
      </c>
      <c r="E60" s="224" t="s">
        <v>48</v>
      </c>
      <c r="F60" s="59" t="s">
        <v>48</v>
      </c>
      <c r="G60" s="240">
        <f>IF(SUM(I60:I66)=0,"",AVERAGE(I60:I66))</f>
        <v>5.7142857142857144</v>
      </c>
      <c r="H60" s="29" t="s">
        <v>201</v>
      </c>
      <c r="I60" s="104">
        <v>7</v>
      </c>
      <c r="J60" s="110" t="s">
        <v>240</v>
      </c>
    </row>
    <row r="61" spans="1:10" s="6" customFormat="1" ht="45" x14ac:dyDescent="0.25">
      <c r="A61" s="16" t="str">
        <f>IF(I61&lt;5,MAX($A$8:A60)+1,"")</f>
        <v/>
      </c>
      <c r="B61" s="238"/>
      <c r="C61" s="56" t="s">
        <v>46</v>
      </c>
      <c r="D61" s="244"/>
      <c r="E61" s="225"/>
      <c r="F61" s="59" t="s">
        <v>48</v>
      </c>
      <c r="G61" s="240"/>
      <c r="H61" s="29" t="s">
        <v>23</v>
      </c>
      <c r="I61" s="104">
        <v>8</v>
      </c>
      <c r="J61" s="110" t="s">
        <v>240</v>
      </c>
    </row>
    <row r="62" spans="1:10" s="6" customFormat="1" ht="51" x14ac:dyDescent="0.25">
      <c r="A62" s="16" t="str">
        <f>IF(I62&lt;5,MAX($A$8:A61)+1,"")</f>
        <v/>
      </c>
      <c r="B62" s="238"/>
      <c r="C62" s="56" t="s">
        <v>46</v>
      </c>
      <c r="D62" s="244"/>
      <c r="E62" s="225"/>
      <c r="F62" s="59" t="s">
        <v>48</v>
      </c>
      <c r="G62" s="240"/>
      <c r="H62" s="29" t="s">
        <v>29</v>
      </c>
      <c r="I62" s="104">
        <v>9</v>
      </c>
      <c r="J62" s="110" t="s">
        <v>275</v>
      </c>
    </row>
    <row r="63" spans="1:10" s="6" customFormat="1" ht="45" x14ac:dyDescent="0.25">
      <c r="A63" s="16" t="str">
        <f>IF(I63&lt;5,MAX($A$8:A62)+1,"")</f>
        <v/>
      </c>
      <c r="B63" s="238"/>
      <c r="C63" s="56" t="s">
        <v>46</v>
      </c>
      <c r="D63" s="244"/>
      <c r="E63" s="225"/>
      <c r="F63" s="59" t="s">
        <v>48</v>
      </c>
      <c r="G63" s="240"/>
      <c r="H63" s="29" t="s">
        <v>30</v>
      </c>
      <c r="I63" s="104">
        <v>10</v>
      </c>
      <c r="J63" s="110" t="s">
        <v>241</v>
      </c>
    </row>
    <row r="64" spans="1:10" s="6" customFormat="1" ht="45" x14ac:dyDescent="0.25">
      <c r="A64" s="16">
        <f>IF(I64&lt;5,MAX($A$8:A63)+1,"")</f>
        <v>21</v>
      </c>
      <c r="B64" s="238"/>
      <c r="C64" s="56" t="s">
        <v>46</v>
      </c>
      <c r="D64" s="244"/>
      <c r="E64" s="225"/>
      <c r="F64" s="59" t="s">
        <v>48</v>
      </c>
      <c r="G64" s="240"/>
      <c r="H64" s="30" t="s">
        <v>31</v>
      </c>
      <c r="I64" s="104">
        <v>1</v>
      </c>
      <c r="J64" s="110" t="s">
        <v>242</v>
      </c>
    </row>
    <row r="65" spans="1:10" s="6" customFormat="1" ht="45" x14ac:dyDescent="0.25">
      <c r="A65" s="16">
        <f>IF(I65&lt;5,MAX($A$8:A64)+1,"")</f>
        <v>22</v>
      </c>
      <c r="B65" s="238"/>
      <c r="C65" s="56" t="s">
        <v>46</v>
      </c>
      <c r="D65" s="244"/>
      <c r="E65" s="225"/>
      <c r="F65" s="59" t="s">
        <v>48</v>
      </c>
      <c r="G65" s="240"/>
      <c r="H65" s="29" t="s">
        <v>33</v>
      </c>
      <c r="I65" s="104">
        <v>2</v>
      </c>
      <c r="J65" s="110" t="s">
        <v>242</v>
      </c>
    </row>
    <row r="66" spans="1:10" s="6" customFormat="1" ht="45" x14ac:dyDescent="0.25">
      <c r="A66" s="16">
        <f>IF(I66&lt;5,MAX($A$8:A65)+1,"")</f>
        <v>23</v>
      </c>
      <c r="B66" s="239"/>
      <c r="C66" s="56" t="s">
        <v>46</v>
      </c>
      <c r="D66" s="253"/>
      <c r="E66" s="226"/>
      <c r="F66" s="59" t="s">
        <v>48</v>
      </c>
      <c r="G66" s="240"/>
      <c r="H66" s="29" t="s">
        <v>34</v>
      </c>
      <c r="I66" s="104">
        <v>3</v>
      </c>
      <c r="J66" s="110" t="s">
        <v>275</v>
      </c>
    </row>
    <row r="67" spans="1:10" s="6" customFormat="1" ht="45" x14ac:dyDescent="0.25">
      <c r="A67" s="16">
        <f>IF(I67&lt;5,MAX($A$8:A66)+1,"")</f>
        <v>24</v>
      </c>
      <c r="B67" s="237" t="s">
        <v>45</v>
      </c>
      <c r="C67" s="56" t="s">
        <v>45</v>
      </c>
      <c r="D67" s="243">
        <f>IF(SUM(I67:I71)=0,"",AVERAGE(I67:I71))</f>
        <v>6</v>
      </c>
      <c r="E67" s="224" t="s">
        <v>64</v>
      </c>
      <c r="F67" s="59" t="s">
        <v>64</v>
      </c>
      <c r="G67" s="240">
        <f>IF(SUM(I67:I71)=0,"",AVERAGE(I67:I71))</f>
        <v>6</v>
      </c>
      <c r="H67" s="29" t="s">
        <v>32</v>
      </c>
      <c r="I67" s="104">
        <v>4</v>
      </c>
      <c r="J67" s="110" t="s">
        <v>276</v>
      </c>
    </row>
    <row r="68" spans="1:10" s="6" customFormat="1" ht="45" x14ac:dyDescent="0.25">
      <c r="A68" s="16" t="str">
        <f>IF(I68&lt;5,MAX($A$8:A67)+1,"")</f>
        <v/>
      </c>
      <c r="B68" s="238"/>
      <c r="C68" s="56" t="s">
        <v>45</v>
      </c>
      <c r="D68" s="244"/>
      <c r="E68" s="225"/>
      <c r="F68" s="59" t="s">
        <v>64</v>
      </c>
      <c r="G68" s="240"/>
      <c r="H68" s="30" t="s">
        <v>67</v>
      </c>
      <c r="I68" s="104">
        <v>5</v>
      </c>
      <c r="J68" s="110" t="s">
        <v>277</v>
      </c>
    </row>
    <row r="69" spans="1:10" s="6" customFormat="1" ht="45" x14ac:dyDescent="0.25">
      <c r="A69" s="16" t="str">
        <f>IF(I69&lt;5,MAX($A$8:A68)+1,"")</f>
        <v/>
      </c>
      <c r="B69" s="238"/>
      <c r="C69" s="56" t="s">
        <v>45</v>
      </c>
      <c r="D69" s="244"/>
      <c r="E69" s="225"/>
      <c r="F69" s="59" t="s">
        <v>64</v>
      </c>
      <c r="G69" s="240"/>
      <c r="H69" s="30" t="s">
        <v>66</v>
      </c>
      <c r="I69" s="104">
        <v>6</v>
      </c>
      <c r="J69" s="110" t="s">
        <v>276</v>
      </c>
    </row>
    <row r="70" spans="1:10" s="6" customFormat="1" ht="45" x14ac:dyDescent="0.25">
      <c r="A70" s="16" t="str">
        <f>IF(I70&lt;5,MAX($A$8:A69)+1,"")</f>
        <v/>
      </c>
      <c r="B70" s="238"/>
      <c r="C70" s="56" t="s">
        <v>45</v>
      </c>
      <c r="D70" s="244"/>
      <c r="E70" s="225"/>
      <c r="F70" s="59" t="s">
        <v>64</v>
      </c>
      <c r="G70" s="241"/>
      <c r="H70" s="97" t="s">
        <v>28</v>
      </c>
      <c r="I70" s="104">
        <v>7</v>
      </c>
      <c r="J70" s="112" t="s">
        <v>278</v>
      </c>
    </row>
    <row r="71" spans="1:10" s="6" customFormat="1" ht="45.75" thickBot="1" x14ac:dyDescent="0.3">
      <c r="A71" s="16" t="str">
        <f>IF(I71&lt;5,MAX($A$8:A70)+1,"")</f>
        <v/>
      </c>
      <c r="B71" s="239"/>
      <c r="C71" s="56" t="s">
        <v>45</v>
      </c>
      <c r="D71" s="245"/>
      <c r="E71" s="255"/>
      <c r="F71" s="59" t="s">
        <v>64</v>
      </c>
      <c r="G71" s="242"/>
      <c r="H71" s="31" t="s">
        <v>80</v>
      </c>
      <c r="I71" s="104">
        <v>8</v>
      </c>
      <c r="J71" s="113" t="s">
        <v>279</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4"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2"/>
      <c r="D4" s="263"/>
      <c r="E4" s="268" t="s">
        <v>82</v>
      </c>
      <c r="F4" s="268"/>
      <c r="G4" s="268"/>
      <c r="H4" s="268"/>
      <c r="I4" s="268"/>
      <c r="J4" s="268"/>
      <c r="K4" s="268"/>
      <c r="L4" s="269"/>
      <c r="M4" s="46"/>
    </row>
    <row r="5" spans="1:13" s="6" customFormat="1" ht="24" thickBot="1" x14ac:dyDescent="0.4">
      <c r="A5" s="41"/>
      <c r="B5" s="45"/>
      <c r="C5" s="264"/>
      <c r="D5" s="265"/>
      <c r="E5" s="266" t="s">
        <v>65</v>
      </c>
      <c r="F5" s="266"/>
      <c r="G5" s="266"/>
      <c r="H5" s="266"/>
      <c r="I5" s="266"/>
      <c r="J5" s="266"/>
      <c r="K5" s="266"/>
      <c r="L5" s="267"/>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0" t="s">
        <v>53</v>
      </c>
      <c r="D7" s="270"/>
      <c r="E7" s="270"/>
      <c r="F7" s="270"/>
      <c r="G7" s="270"/>
      <c r="H7" s="270"/>
      <c r="I7" s="270"/>
      <c r="J7" s="270"/>
      <c r="K7" s="270"/>
      <c r="L7" s="270"/>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5.4920634920634921</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5.3636363636363633</v>
      </c>
      <c r="G35" s="41"/>
      <c r="H35" s="41"/>
      <c r="I35" s="41"/>
      <c r="J35" s="41"/>
      <c r="K35" s="41"/>
      <c r="L35" s="41"/>
      <c r="M35" s="46"/>
    </row>
    <row r="36" spans="1:13" s="6" customFormat="1" x14ac:dyDescent="0.25">
      <c r="A36" s="41"/>
      <c r="B36" s="45"/>
      <c r="C36" s="41"/>
      <c r="D36" s="41" t="str">
        <f>AUTODIAGNÓSTICO!B31</f>
        <v>EJECUTAR</v>
      </c>
      <c r="E36" s="41">
        <v>10</v>
      </c>
      <c r="F36" s="100">
        <f>AUTODIAGNÓSTICO!D31</f>
        <v>5.4482758620689653</v>
      </c>
      <c r="G36" s="41"/>
      <c r="H36" s="41"/>
      <c r="I36" s="41"/>
      <c r="J36" s="41"/>
      <c r="K36" s="41"/>
      <c r="L36" s="41"/>
      <c r="M36" s="46"/>
    </row>
    <row r="37" spans="1:13" s="6" customFormat="1" x14ac:dyDescent="0.25">
      <c r="A37" s="41"/>
      <c r="B37" s="45"/>
      <c r="C37" s="41"/>
      <c r="D37" s="41" t="str">
        <f>AUTODIAGNÓSTICO!B60</f>
        <v>VERIFICAR</v>
      </c>
      <c r="E37" s="41">
        <v>10</v>
      </c>
      <c r="F37" s="100">
        <f>AUTODIAGNÓSTICO!D60</f>
        <v>5.7142857142857144</v>
      </c>
      <c r="G37" s="41"/>
      <c r="H37" s="41"/>
      <c r="I37" s="41"/>
      <c r="J37" s="41"/>
      <c r="K37" s="41"/>
      <c r="L37" s="41"/>
      <c r="M37" s="46"/>
    </row>
    <row r="38" spans="1:13" s="6" customFormat="1" x14ac:dyDescent="0.25">
      <c r="A38" s="41"/>
      <c r="B38" s="45"/>
      <c r="C38" s="41"/>
      <c r="D38" s="41" t="str">
        <f>AUTODIAGNÓSTICO!B67</f>
        <v>ACTUAR</v>
      </c>
      <c r="E38" s="41">
        <v>10</v>
      </c>
      <c r="F38" s="100">
        <f>AUTODIAGNÓSTICO!D67</f>
        <v>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1" t="s">
        <v>58</v>
      </c>
      <c r="D56" s="261"/>
      <c r="E56" s="261"/>
      <c r="F56" s="261"/>
      <c r="G56" s="261"/>
      <c r="H56" s="261"/>
      <c r="I56" s="261"/>
      <c r="J56" s="261"/>
      <c r="K56" s="261"/>
      <c r="L56" s="261"/>
      <c r="M56" s="46"/>
    </row>
    <row r="57" spans="1:13" s="6" customFormat="1" x14ac:dyDescent="0.25">
      <c r="A57" s="41"/>
      <c r="B57" s="45"/>
      <c r="C57" s="117"/>
      <c r="D57" s="117"/>
      <c r="E57" s="117"/>
      <c r="F57" s="117"/>
      <c r="G57" s="117"/>
      <c r="H57" s="117"/>
      <c r="I57" s="117"/>
      <c r="J57" s="117"/>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7</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6</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5</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5.5</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4.5</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1" t="s">
        <v>59</v>
      </c>
      <c r="D78" s="261"/>
      <c r="E78" s="261"/>
      <c r="F78" s="261"/>
      <c r="G78" s="261"/>
      <c r="H78" s="261"/>
      <c r="I78" s="261"/>
      <c r="J78" s="261"/>
      <c r="K78" s="261"/>
      <c r="L78" s="261"/>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4.5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4</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5.5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1" t="s">
        <v>60</v>
      </c>
      <c r="D102" s="261"/>
      <c r="E102" s="261"/>
      <c r="F102" s="261"/>
      <c r="G102" s="261"/>
      <c r="H102" s="261"/>
      <c r="I102" s="261"/>
      <c r="J102" s="261"/>
      <c r="K102" s="261"/>
      <c r="L102" s="261"/>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5.7142857142857144</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1" t="s">
        <v>61</v>
      </c>
      <c r="D128" s="261"/>
      <c r="E128" s="261"/>
      <c r="F128" s="261"/>
      <c r="G128" s="261"/>
      <c r="H128" s="261"/>
      <c r="I128" s="261"/>
      <c r="J128" s="261"/>
      <c r="K128" s="261"/>
      <c r="L128" s="261"/>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1" t="s">
        <v>83</v>
      </c>
      <c r="D8" s="271"/>
      <c r="E8" s="271"/>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2">
        <f>AUTODIAGNÓSTICO!E6</f>
        <v>154520000108</v>
      </c>
      <c r="D11" s="273"/>
      <c r="E11" s="19">
        <f>AUTODIAGNÓSTICO!I6</f>
        <v>5.4920634920634921</v>
      </c>
      <c r="F11" s="20"/>
    </row>
    <row r="12" spans="2:6" s="6" customFormat="1" ht="45" customHeight="1" thickBot="1" x14ac:dyDescent="0.3">
      <c r="B12" s="10"/>
      <c r="C12" s="274"/>
      <c r="D12" s="275"/>
      <c r="E12" s="21" t="str">
        <f>IF(E11="","",IF(E11&lt;=5.99,"NIVEL INICIAL",IF(E11&lt;=8.99,"NIVEL CONSOLIDACIÓN","NIVEL PERFECCIONAMIENTO")))</f>
        <v>NIVEL INICIAL</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8" workbookViewId="0">
      <selection activeCell="D23" sqref="D23"/>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x14ac:dyDescent="0.25">
      <c r="A16" s="39">
        <v>1</v>
      </c>
      <c r="B16" s="40" t="str">
        <f>VLOOKUP(A16,AUTODIAGNÓSTICO!$A$9:$J$71,3,0)</f>
        <v>PLANEAR</v>
      </c>
      <c r="C16" s="40" t="str">
        <f>VLOOKUP(A16,AUTODIAGNÓSTICO!$A$9:$J$71,6,0)</f>
        <v>Definir el reto de rendición de cuentas, espacios</v>
      </c>
      <c r="D16" s="40" t="str">
        <f>VLOOKUP(A16,AUTODIAGNÓSTICO!$A$9:$J$71,8,0)</f>
        <v>Establecer el cronograma para la rendición de cuentas</v>
      </c>
      <c r="E16" s="65">
        <f>VLOOKUP(A16,AUTODIAGNÓSTICO!$A$9:$J$71,9,0)</f>
        <v>1</v>
      </c>
      <c r="F16" s="37"/>
      <c r="G16" s="37"/>
      <c r="H16" s="37"/>
      <c r="I16" s="37"/>
      <c r="J16" s="37"/>
      <c r="K16" s="38"/>
      <c r="L16" s="38"/>
    </row>
    <row r="17" spans="1:12" ht="60" x14ac:dyDescent="0.25">
      <c r="A17" s="39">
        <v>2</v>
      </c>
      <c r="B17" s="40" t="str">
        <f>VLOOKUP(A17,AUTODIAGNÓSTICO!$A$9:$J$71,3,0)</f>
        <v>PLANEAR</v>
      </c>
      <c r="C17" s="40" t="str">
        <f>VLOOKUP(A17,AUTODIAGNÓSTICO!$A$9:$J$71,6,0)</f>
        <v>Definir el reto de rendición de cuentas, espacios</v>
      </c>
      <c r="D17" s="40" t="str">
        <f>VLOOKUP(A17,AUTODIAGNÓSTICO!$A$9:$J$71,8,0)</f>
        <v>Asignar responsables de cada actividad</v>
      </c>
      <c r="E17" s="65">
        <f>VLOOKUP(A17,AUTODIAGNÓSTICO!$A$9:$J$71,9,0)</f>
        <v>2</v>
      </c>
      <c r="F17" s="37"/>
      <c r="G17" s="37"/>
      <c r="H17" s="37"/>
      <c r="I17" s="37"/>
      <c r="J17" s="37"/>
      <c r="K17" s="38"/>
      <c r="L17" s="38"/>
    </row>
    <row r="18" spans="1:12" ht="60" x14ac:dyDescent="0.25">
      <c r="A18" s="39">
        <v>3</v>
      </c>
      <c r="B18" s="40" t="str">
        <f>VLOOKUP(A18,AUTODIAGNÓSTICO!$A$9:$J$71,3,0)</f>
        <v>PLANEAR</v>
      </c>
      <c r="C18" s="40" t="str">
        <f>VLOOKUP(A18,AUTODIAGNÓSTICO!$A$9:$J$71,6,0)</f>
        <v>Definir el reto de rendición de cuentas, espacios</v>
      </c>
      <c r="D18" s="40" t="str">
        <f>VLOOKUP(A18,AUTODIAGNÓSTICO!$A$9:$J$71,8,0)</f>
        <v>Proyectar recursos necesarios</v>
      </c>
      <c r="E18" s="65">
        <f>VLOOKUP(A18,AUTODIAGNÓSTICO!$A$9:$J$71,9,0)</f>
        <v>3</v>
      </c>
      <c r="F18" s="37"/>
      <c r="G18" s="37"/>
      <c r="H18" s="37"/>
      <c r="I18" s="37"/>
      <c r="J18" s="37"/>
      <c r="K18" s="38"/>
      <c r="L18" s="38"/>
    </row>
    <row r="19" spans="1:12" ht="195" x14ac:dyDescent="0.25">
      <c r="A19" s="39">
        <v>4</v>
      </c>
      <c r="B19" s="40" t="str">
        <f>VLOOKUP(A19,AUTODIAGNÓSTICO!$A$9:$J$71,3,0)</f>
        <v>PLANEAR</v>
      </c>
      <c r="C19" s="40" t="str">
        <f>VLOOKUP(A19,AUTODIAGNÓSTICO!$A$9:$J$71,6,0)</f>
        <v>Definir el reto de rendición de cuentas, espacios</v>
      </c>
      <c r="D19" s="40" t="str">
        <f>VLOOKUP(A19,AUTODIAGNÓSTICO!$A$9:$J$71,8,0)</f>
        <v>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9" s="65">
        <f>VLOOKUP(A19,AUTODIAGNÓSTICO!$A$9:$J$71,9,0)</f>
        <v>4</v>
      </c>
      <c r="F19" s="37"/>
      <c r="G19" s="37"/>
      <c r="H19" s="37"/>
      <c r="I19" s="37"/>
      <c r="J19" s="37"/>
      <c r="K19" s="38"/>
      <c r="L19" s="38"/>
    </row>
    <row r="20" spans="1:12" ht="90" x14ac:dyDescent="0.25">
      <c r="A20" s="39">
        <v>5</v>
      </c>
      <c r="B20" s="40" t="str">
        <f>VLOOKUP(A20,AUTODIAGNÓSTICO!$A$9:$J$71,3,0)</f>
        <v>PLANEAR</v>
      </c>
      <c r="C20" s="40" t="str">
        <f>VLOOKUP(A20,AUTODIAGNÓSTICO!$A$9:$J$71,6,0)</f>
        <v xml:space="preserve"> Paso 1. 
Identificación de los espacios de diálogo en los que la entidad rendirá cuentas</v>
      </c>
      <c r="D20" s="40" t="str">
        <f>VLOOKUP(A20,AUTODIAGNÓSTICO!$A$9:$J$71,8,0)</f>
        <v>Formular los objetivos, metas e indicadores de la estrategia de rendición de cuentas.</v>
      </c>
      <c r="E20" s="65">
        <f>VLOOKUP(A20,AUTODIAGNÓSTICO!$A$9:$J$71,9,0)</f>
        <v>1</v>
      </c>
      <c r="F20" s="37"/>
      <c r="G20" s="37"/>
      <c r="H20" s="37"/>
      <c r="I20" s="37"/>
      <c r="J20" s="37"/>
      <c r="K20" s="38"/>
      <c r="L20" s="38"/>
    </row>
    <row r="21" spans="1:12" ht="165" x14ac:dyDescent="0.25">
      <c r="A21" s="39">
        <v>6</v>
      </c>
      <c r="B21" s="40" t="str">
        <f>VLOOKUP(A21,AUTODIAGNÓSTICO!$A$9:$J$71,3,0)</f>
        <v>PLANEAR</v>
      </c>
      <c r="C21" s="40" t="str">
        <f>VLOOKUP(A21,AUTODIAGNÓSTICO!$A$9:$J$71,6,0)</f>
        <v>Construir la estrategia de rendición de cuentas 
 Paso 2. 
Definir la estrategia para implementar el ejercicio de rendición de cuentas</v>
      </c>
      <c r="D21" s="40" t="str">
        <f>VLOOKUP(A21,AUTODIAGNÓSTICO!$A$9:$J$71,8,0)</f>
        <v>Definir las actividades necesarias para el desarrollo de cada una de las etapas de la estrategia de las rendición de cuentas.</v>
      </c>
      <c r="E21" s="65">
        <f>VLOOKUP(A21,AUTODIAGNÓSTICO!$A$9:$J$71,9,0)</f>
        <v>2</v>
      </c>
      <c r="F21" s="37"/>
      <c r="G21" s="37"/>
      <c r="H21" s="37"/>
      <c r="I21" s="37"/>
      <c r="J21" s="37"/>
      <c r="K21" s="38"/>
      <c r="L21" s="38"/>
    </row>
    <row r="22" spans="1:12" ht="165" x14ac:dyDescent="0.25">
      <c r="A22" s="39">
        <v>7</v>
      </c>
      <c r="B22" s="40" t="str">
        <f>VLOOKUP(A22,AUTODIAGNÓSTICO!$A$9:$J$71,3,0)</f>
        <v>PLANEAR</v>
      </c>
      <c r="C22" s="40" t="str">
        <f>VLOOKUP(A22,AUTODIAGNÓSTICO!$A$9:$J$71,6,0)</f>
        <v>Construir la estrategia de rendición de cuentas 
 Paso 2. 
Definir la estrategia para implementar el ejercicio de rendición de cuentas</v>
      </c>
      <c r="D22" s="40" t="str">
        <f>VLOOKUP(A22,AUTODIAGNÓSTICO!$A$9:$J$71,8,0)</f>
        <v>Definir el presupuesto asociado a las actividades que se implementarán en el establecimiento educativo para llevar a cabo los ejercicios de rendición de cuentas.</v>
      </c>
      <c r="E22" s="65">
        <f>VLOOKUP(A22,AUTODIAGNÓSTICO!$A$9:$J$71,9,0)</f>
        <v>3</v>
      </c>
      <c r="F22" s="37"/>
      <c r="G22" s="37"/>
      <c r="H22" s="37"/>
      <c r="I22" s="37"/>
      <c r="J22" s="37"/>
      <c r="K22" s="38"/>
      <c r="L22" s="38"/>
    </row>
    <row r="23" spans="1:12" ht="165" x14ac:dyDescent="0.25">
      <c r="A23" s="39">
        <v>8</v>
      </c>
      <c r="B23" s="40" t="str">
        <f>VLOOKUP(A23,AUTODIAGNÓSTICO!$A$9:$J$71,3,0)</f>
        <v>PLANEAR</v>
      </c>
      <c r="C23" s="40" t="str">
        <f>VLOOKUP(A23,AUTODIAGNÓSTICO!$A$9:$J$71,6,0)</f>
        <v>Construir la estrategia de rendición de cuentas 
 Paso 2. 
Definir la estrategia para implementar el ejercicio de rendición de cuentas</v>
      </c>
      <c r="D23" s="40" t="str">
        <f>VLOOKUP(A23,AUTODIAGNÓSTICO!$A$9:$J$71,8,0)</f>
        <v xml:space="preserve">Establecer el  cronograma de ejecución de las actividades de diálogo de los ejercicios de rendición de cuentas, diferenciando si son espacios de diálogo  sobre la gestión general del estableciminto educativo o sobre los temas priorizados . </v>
      </c>
      <c r="E23" s="65">
        <f>VLOOKUP(A23,AUTODIAGNÓSTICO!$A$9:$J$71,9,0)</f>
        <v>4</v>
      </c>
      <c r="F23" s="37"/>
      <c r="G23" s="37"/>
      <c r="H23" s="37"/>
      <c r="I23" s="37"/>
      <c r="J23" s="37"/>
      <c r="K23" s="38"/>
      <c r="L23" s="38"/>
    </row>
    <row r="24" spans="1:12" ht="105" x14ac:dyDescent="0.25">
      <c r="A24" s="39">
        <v>9</v>
      </c>
      <c r="B24" s="40" t="str">
        <f>VLOOKUP(A24,AUTODIAGNÓSTICO!$A$9:$J$71,3,0)</f>
        <v>EJECUTAR</v>
      </c>
      <c r="C24" s="40" t="str">
        <f>VLOOKUP(A24,AUTODIAGNÓSTICO!$A$9:$J$71,6,0)</f>
        <v>Generación y análisis de la información para el diálogo en la rendición de cuentas en lenguaje claro</v>
      </c>
      <c r="D24" s="40" t="str">
        <f>VLOOKUP(A24,AUTODIAGNÓSTICO!$A$9:$J$71,8,0)</f>
        <v>Preparar la información sobre contratación (Procesos Contractuales y Gestión contractual) verificando la calidad de la misma y a los beneficiados.</v>
      </c>
      <c r="E24" s="65">
        <f>VLOOKUP(A24,AUTODIAGNÓSTICO!$A$9:$J$71,9,0)</f>
        <v>1</v>
      </c>
      <c r="F24" s="37"/>
      <c r="G24" s="37"/>
      <c r="H24" s="37"/>
      <c r="I24" s="37"/>
      <c r="J24" s="37"/>
      <c r="K24" s="38"/>
      <c r="L24" s="38"/>
    </row>
    <row r="25" spans="1:12" ht="105" x14ac:dyDescent="0.25">
      <c r="A25" s="39">
        <v>10</v>
      </c>
      <c r="B25" s="40" t="str">
        <f>VLOOKUP(A25,AUTODIAGNÓSTICO!$A$9:$J$71,3,0)</f>
        <v>EJECUTAR</v>
      </c>
      <c r="C25" s="40" t="str">
        <f>VLOOKUP(A25,AUTODIAGNÓSTICO!$A$9:$J$71,6,0)</f>
        <v>Generación y análisis de la información para el diálogo en la rendición de cuentas en lenguaje claro</v>
      </c>
      <c r="D25" s="40" t="str">
        <f>VLOOKUP(A25,AUTODIAGNÓSTICO!$A$9:$J$71,8,0)</f>
        <v>Preparar la información sobre la gestión realizada frente a los temas recurrentes de las peticiones, quejas, reclamos o denuncias recibidas por el establecimiento educativo.</v>
      </c>
      <c r="E25" s="65">
        <f>VLOOKUP(A25,AUTODIAGNÓSTICO!$A$9:$J$71,9,0)</f>
        <v>2</v>
      </c>
      <c r="F25" s="37"/>
      <c r="G25" s="37"/>
      <c r="H25" s="37"/>
      <c r="I25" s="37"/>
      <c r="J25" s="37"/>
      <c r="K25" s="38"/>
      <c r="L25" s="38"/>
    </row>
    <row r="26" spans="1:12" ht="90" x14ac:dyDescent="0.25">
      <c r="A26" s="39">
        <v>11</v>
      </c>
      <c r="B26" s="40" t="str">
        <f>VLOOKUP(A26,AUTODIAGNÓSTICO!$A$9:$J$71,3,0)</f>
        <v>EJECUTAR</v>
      </c>
      <c r="C26" s="40" t="str">
        <f>VLOOKUP(A26,AUTODIAGNÓSTICO!$A$9:$J$71,6,0)</f>
        <v>Publicación de la información  a través de los diferentes canales de comunicación</v>
      </c>
      <c r="D26" s="40" t="str">
        <f>VLOOKUP(A26,AUTODIAGNÓSTICO!$A$9:$J$71,8,0)</f>
        <v>Se realizó la punlicación del informe de gestión en lugar visible y de fácil acceso a la comunidad con una antelación mínima de 15 días.</v>
      </c>
      <c r="E26" s="65">
        <f>VLOOKUP(A26,AUTODIAGNÓSTICO!$A$9:$J$71,9,0)</f>
        <v>3</v>
      </c>
      <c r="F26" s="37"/>
      <c r="G26" s="37"/>
      <c r="H26" s="37"/>
      <c r="I26" s="37"/>
      <c r="J26" s="37"/>
      <c r="K26" s="38"/>
      <c r="L26" s="38"/>
    </row>
    <row r="27" spans="1:12" ht="90" x14ac:dyDescent="0.25">
      <c r="A27" s="39">
        <v>12</v>
      </c>
      <c r="B27" s="40" t="str">
        <f>VLOOKUP(A27,AUTODIAGNÓSTICO!$A$9:$J$71,3,0)</f>
        <v>EJECUTAR</v>
      </c>
      <c r="C27" s="40" t="str">
        <f>VLOOKUP(A27,AUTODIAGNÓSTICO!$A$9:$J$71,6,0)</f>
        <v>Publicación de la información 
 a través de los diferentes canales de comunicación</v>
      </c>
      <c r="D27" s="40" t="str">
        <f>VLOOKUP(A27,AUTODIAGNÓSTICO!$A$9:$J$71,8,0)</f>
        <v>Actualizar la información en la plataforma enjambre.</v>
      </c>
      <c r="E27" s="65">
        <f>VLOOKUP(A27,AUTODIAGNÓSTICO!$A$9:$J$71,9,0)</f>
        <v>4</v>
      </c>
      <c r="F27" s="37"/>
      <c r="G27" s="37"/>
      <c r="H27" s="37"/>
      <c r="I27" s="37"/>
      <c r="J27" s="37"/>
      <c r="K27" s="38"/>
      <c r="L27" s="38"/>
    </row>
    <row r="28" spans="1:12" ht="135" x14ac:dyDescent="0.25">
      <c r="A28" s="39">
        <v>13</v>
      </c>
      <c r="B28" s="40" t="str">
        <f>VLOOKUP(A28,AUTODIAGNÓSTICO!$A$9:$J$71,3,0)</f>
        <v>EJECUTAR</v>
      </c>
      <c r="C28" s="40" t="str">
        <f>VLOOKUP(A28,AUTODIAGNÓSTICO!$A$9:$J$71,6,0)</f>
        <v>Convocar a los ciudadanos y grupos de interés para participar en los espacios de diálogo para la rendición de cuentas</v>
      </c>
      <c r="D28" s="40" t="str">
        <f>VLOOKUP(A28,AUTODIAGNÓSTICO!$A$9:$J$71,8,0)</f>
        <v>Los espacios de diálogo deben ser ampliamente difundidos, con el fin de que toda la comunidad educativa tenga el conocimiento de la fecha, hora y lugar de la realización de los eventos.</v>
      </c>
      <c r="E28" s="65">
        <f>VLOOKUP(A28,AUTODIAGNÓSTICO!$A$9:$J$71,9,0)</f>
        <v>1</v>
      </c>
      <c r="F28" s="37"/>
      <c r="G28" s="37"/>
      <c r="H28" s="37"/>
      <c r="I28" s="37"/>
      <c r="J28" s="37"/>
      <c r="K28" s="38"/>
      <c r="L28" s="38"/>
    </row>
    <row r="29" spans="1:12" ht="135" x14ac:dyDescent="0.25">
      <c r="A29" s="39">
        <v>14</v>
      </c>
      <c r="B29" s="40" t="str">
        <f>VLOOKUP(A29,AUTODIAGNÓSTICO!$A$9:$J$71,3,0)</f>
        <v>EJECUTAR</v>
      </c>
      <c r="C29" s="40" t="str">
        <f>VLOOKUP(A29,AUTODIAGNÓSTICO!$A$9:$J$71,6,0)</f>
        <v>Convocar a los ciudadanos y grupos de interés para participar en los espacios de diálogo para la rendición de cuentas</v>
      </c>
      <c r="D29" s="40" t="str">
        <f>VLOOKUP(A29,AUTODIAGNÓSTICO!$A$9:$J$71,8,0)</f>
        <v xml:space="preserve">Convocar a través de medios tradicionales (Carteleras institucionales, radio, televisión, prensa, perifoneo, entre otros) a la comunidad educativa, ciudadanos y grupos de interés, de acuerdo a los espacios de rendición de cuentas definidos. </v>
      </c>
      <c r="E29" s="65">
        <f>VLOOKUP(A29,AUTODIAGNÓSTICO!$A$9:$J$71,9,0)</f>
        <v>2</v>
      </c>
      <c r="F29" s="37"/>
      <c r="G29" s="37"/>
      <c r="H29" s="37"/>
      <c r="I29" s="37"/>
      <c r="J29" s="37"/>
      <c r="K29" s="38"/>
      <c r="L29" s="38"/>
    </row>
    <row r="30" spans="1:12" ht="135" x14ac:dyDescent="0.25">
      <c r="A30" s="39">
        <v>15</v>
      </c>
      <c r="B30" s="40" t="str">
        <f>VLOOKUP(A30,AUTODIAGNÓSTICO!$A$9:$J$71,3,0)</f>
        <v>EJECUTAR</v>
      </c>
      <c r="C30" s="40" t="str">
        <f>VLOOKUP(A30,AUTODIAGNÓSTICO!$A$9:$J$71,6,0)</f>
        <v>Convocar a los ciudadanos y grupos de interés para participar en los espacios de diálogo para la rendición de cuentas</v>
      </c>
      <c r="D30" s="40" t="str">
        <f>VLOOKUP(A30,AUTODIAGNÓSTICO!$A$9:$J$71,8,0)</f>
        <v>Realizar reuniones preparatorias y acciones de capacitación con líderes de área de gestión y docentes para formular  y ejecutar mecanismos de convocatoria a los espacios de diálogo.</v>
      </c>
      <c r="E30" s="65">
        <f>VLOOKUP(A30,AUTODIAGNÓSTICO!$A$9:$J$71,9,0)</f>
        <v>3</v>
      </c>
      <c r="F30" s="37"/>
      <c r="G30" s="37"/>
      <c r="H30" s="37"/>
      <c r="I30" s="37"/>
      <c r="J30" s="37"/>
      <c r="K30" s="38"/>
      <c r="L30" s="38"/>
    </row>
    <row r="31" spans="1:12" ht="135" x14ac:dyDescent="0.25">
      <c r="A31" s="39">
        <v>16</v>
      </c>
      <c r="B31" s="40" t="str">
        <f>VLOOKUP(A31,AUTODIAGNÓSTICO!$A$9:$J$71,3,0)</f>
        <v>EJECUTAR</v>
      </c>
      <c r="C31" s="40" t="str">
        <f>VLOOKUP(A31,AUTODIAGNÓSTICO!$A$9:$J$71,6,0)</f>
        <v>Convocar a los ciudadanos y grupos de interés para participar en los espacios de diálogo para la rendición de cuentas</v>
      </c>
      <c r="D31" s="40" t="str">
        <f>VLOOKUP(A31,AUTODIAGNÓSTICO!$A$9:$J$71,8,0)</f>
        <v xml:space="preserve">Convocar a través de medios electrónicos (Facebook, Twitter, Instagram, whatsapp, entre otros) a la comunidad educativa, ciudadanos y grupos de interés, de acuerdo a los espacios de rendición de cuentas definidos. </v>
      </c>
      <c r="E31" s="65">
        <f>VLOOKUP(A31,AUTODIAGNÓSTICO!$A$9:$J$71,9,0)</f>
        <v>4</v>
      </c>
      <c r="F31" s="37"/>
      <c r="G31" s="37"/>
      <c r="H31" s="37"/>
      <c r="I31" s="37"/>
      <c r="J31" s="37"/>
      <c r="K31" s="38"/>
      <c r="L31" s="38"/>
    </row>
    <row r="32" spans="1:12" ht="60" x14ac:dyDescent="0.25">
      <c r="A32" s="39">
        <v>17</v>
      </c>
      <c r="B32" s="40" t="str">
        <f>VLOOKUP(A32,AUTODIAGNÓSTICO!$A$9:$J$71,3,0)</f>
        <v>EJECUTAR</v>
      </c>
      <c r="C32" s="40" t="str">
        <f>VLOOKUP(A32,AUTODIAGNÓSTICO!$A$9:$J$71,6,0)</f>
        <v>Realizar espacios de diálogo  de rendición de cuentas</v>
      </c>
      <c r="D32" s="40" t="str">
        <f>VLOOKUP(A32,AUTODIAGNÓSTICO!$A$9:$J$71,8,0)</f>
        <v>Otorgar espacios de participación a la comunidad eductiva, los ciudadanos y grupos de interés</v>
      </c>
      <c r="E32" s="65">
        <f>VLOOKUP(A32,AUTODIAGNÓSTICO!$A$9:$J$71,9,0)</f>
        <v>1</v>
      </c>
      <c r="F32" s="37"/>
      <c r="G32" s="37"/>
      <c r="H32" s="37"/>
      <c r="I32" s="37"/>
      <c r="J32" s="37"/>
      <c r="K32" s="38"/>
      <c r="L32" s="38"/>
    </row>
    <row r="33" spans="1:12" ht="90" x14ac:dyDescent="0.25">
      <c r="A33" s="39">
        <v>18</v>
      </c>
      <c r="B33" s="40" t="str">
        <f>VLOOKUP(A33,AUTODIAGNÓSTICO!$A$9:$J$71,3,0)</f>
        <v>EJECUTAR</v>
      </c>
      <c r="C33" s="40" t="str">
        <f>VLOOKUP(A33,AUTODIAGNÓSTICO!$A$9:$J$71,6,0)</f>
        <v>Realizar espacios de diálogo  de rendición de cuentas</v>
      </c>
      <c r="D33" s="40" t="str">
        <f>VLOOKUP(A33,AUTODIAGNÓSTICO!$A$9:$J$71,8,0)</f>
        <v>Realizar los eventos de diálogo para la rendición de cuentas sobre temas específicos y generales definidos, garantizando la intervención de la comunidad eductiva, la ciudadanía y grupos de valor convocados con su evaluación de la gestión y resultados.</v>
      </c>
      <c r="E33" s="65">
        <f>VLOOKUP(A33,AUTODIAGNÓSTICO!$A$9:$J$71,9,0)</f>
        <v>2</v>
      </c>
      <c r="F33" s="37"/>
      <c r="G33" s="37"/>
      <c r="H33" s="37"/>
      <c r="I33" s="37"/>
      <c r="J33" s="37"/>
      <c r="K33" s="38"/>
      <c r="L33" s="38"/>
    </row>
    <row r="34" spans="1:12" ht="60" x14ac:dyDescent="0.25">
      <c r="A34" s="39">
        <v>19</v>
      </c>
      <c r="B34" s="40" t="str">
        <f>VLOOKUP(A34,AUTODIAGNÓSTICO!$A$9:$J$71,3,0)</f>
        <v>EJECUTAR</v>
      </c>
      <c r="C34" s="40" t="str">
        <f>VLOOKUP(A34,AUTODIAGNÓSTICO!$A$9:$J$71,6,0)</f>
        <v>Realizar espacios de diálogo  de rendición de cuentas</v>
      </c>
      <c r="D34" s="40" t="str">
        <f>VLOOKUP(A34,AUTODIAGNÓSTICO!$A$9:$J$71,8,0)</f>
        <v>Registrar la asistencia de los participantes</v>
      </c>
      <c r="E34" s="65">
        <f>VLOOKUP(A34,AUTODIAGNÓSTICO!$A$9:$J$71,9,0)</f>
        <v>3</v>
      </c>
      <c r="F34" s="37"/>
      <c r="G34" s="37"/>
      <c r="H34" s="37"/>
      <c r="I34" s="37"/>
      <c r="J34" s="37"/>
      <c r="K34" s="38"/>
      <c r="L34" s="38"/>
    </row>
    <row r="35" spans="1:12" ht="60" x14ac:dyDescent="0.25">
      <c r="A35" s="39">
        <v>20</v>
      </c>
      <c r="B35" s="40" t="str">
        <f>VLOOKUP(A35,AUTODIAGNÓSTICO!$A$9:$J$71,3,0)</f>
        <v>EJECUTAR</v>
      </c>
      <c r="C35" s="40" t="str">
        <f>VLOOKUP(A35,AUTODIAGNÓSTICO!$A$9:$J$71,6,0)</f>
        <v>Realizar espacios de diálogo  de rendición de cuentas</v>
      </c>
      <c r="D35" s="40" t="str">
        <f>VLOOKUP(A35,AUTODIAGNÓSTICO!$A$9:$J$71,8,0)</f>
        <v xml:space="preserve">Diligenciar el formato interno de reporte de los resultados obtenidos en el ejercicio. </v>
      </c>
      <c r="E35" s="65">
        <f>VLOOKUP(A35,AUTODIAGNÓSTICO!$A$9:$J$71,9,0)</f>
        <v>4</v>
      </c>
      <c r="F35" s="37"/>
      <c r="G35" s="37"/>
      <c r="H35" s="37"/>
      <c r="I35" s="37"/>
      <c r="J35" s="37"/>
      <c r="K35" s="38"/>
      <c r="L35" s="38"/>
    </row>
    <row r="36" spans="1:12" ht="105" x14ac:dyDescent="0.25">
      <c r="A36" s="39">
        <v>21</v>
      </c>
      <c r="B36" s="40" t="str">
        <f>VLOOKUP(A36,AUTODIAGNÓSTICO!$A$9:$J$71,3,0)</f>
        <v>VERIFICAR</v>
      </c>
      <c r="C36" s="40" t="str">
        <f>VLOOKUP(A36,AUTODIAGNÓSTICO!$A$9:$J$71,6,0)</f>
        <v>Cuantificar el impacto de las acciones de rendición de cuentas para divulgarlos a la ciudadanía</v>
      </c>
      <c r="D36" s="40" t="str">
        <f>VLOOKUP(A36,AUTODIAGNÓSTICO!$A$9:$J$71,8,0)</f>
        <v>Analizar las recomendaciones realizadas por los órganos de control frente a los informes de rendición de cuentas y establecer correctivos que optimicen la gestión y faciliten el cumplimiento de las metas del plan  institucional.</v>
      </c>
      <c r="E36" s="65">
        <f>VLOOKUP(A36,AUTODIAGNÓSTICO!$A$9:$J$71,9,0)</f>
        <v>1</v>
      </c>
      <c r="F36" s="37"/>
      <c r="G36" s="37"/>
      <c r="H36" s="37"/>
      <c r="I36" s="37"/>
      <c r="J36" s="37"/>
      <c r="K36" s="38"/>
      <c r="L36" s="38"/>
    </row>
    <row r="37" spans="1:12" ht="105" x14ac:dyDescent="0.25">
      <c r="A37" s="39">
        <v>22</v>
      </c>
      <c r="B37" s="40" t="str">
        <f>VLOOKUP(A37,AUTODIAGNÓSTICO!$A$9:$J$71,3,0)</f>
        <v>VERIFICAR</v>
      </c>
      <c r="C37" s="40" t="str">
        <f>VLOOKUP(A37,AUTODIAGNÓSTICO!$A$9:$J$71,6,0)</f>
        <v>Cuantificar el impacto de las acciones de rendición de cuentas para divulgarlos a la ciudadanía</v>
      </c>
      <c r="D37" s="40" t="str">
        <f>VLOOKUP(A37,AUTODIAGNÓSTICO!$A$9:$J$71,8,0)</f>
        <v>Analizar las recomendaciones derivadas de cada espacio de diálogo y establecer correctivos que optimicen la gestión y faciliten el cumplimiento de las metas del plan  institucional.</v>
      </c>
      <c r="E37" s="65">
        <f>VLOOKUP(A37,AUTODIAGNÓSTICO!$A$9:$J$71,9,0)</f>
        <v>2</v>
      </c>
      <c r="F37" s="37"/>
      <c r="G37" s="37"/>
      <c r="H37" s="37"/>
      <c r="I37" s="37"/>
      <c r="J37" s="37"/>
      <c r="K37" s="38"/>
      <c r="L37" s="38"/>
    </row>
    <row r="38" spans="1:12" ht="105" x14ac:dyDescent="0.25">
      <c r="A38" s="39">
        <v>23</v>
      </c>
      <c r="B38" s="40" t="str">
        <f>VLOOKUP(A38,AUTODIAGNÓSTICO!$A$9:$J$71,3,0)</f>
        <v>VERIFICAR</v>
      </c>
      <c r="C38" s="40" t="str">
        <f>VLOOKUP(A38,AUTODIAGNÓSTICO!$A$9:$J$71,6,0)</f>
        <v>Cuantificar el impacto de las acciones de rendición de cuentas para divulgarlos a la ciudadanía</v>
      </c>
      <c r="D38" s="40" t="str">
        <f>VLOOKUP(A38,AUTODIAGNÓSTICO!$A$9:$J$71,8,0)</f>
        <v>Evaluar y verificar los resultados de la implementación de la estrategia de rendición de cuentas, valorando el cumplimiento de las metas definidas frente al reto y objetivos de la estrategia.</v>
      </c>
      <c r="E38" s="65">
        <f>VLOOKUP(A38,AUTODIAGNÓSTICO!$A$9:$J$71,9,0)</f>
        <v>3</v>
      </c>
      <c r="F38" s="37"/>
      <c r="G38" s="37"/>
      <c r="H38" s="37"/>
      <c r="I38" s="37"/>
      <c r="J38" s="37"/>
      <c r="K38" s="38"/>
      <c r="L38" s="38"/>
    </row>
    <row r="39" spans="1:12" ht="90" x14ac:dyDescent="0.25">
      <c r="A39" s="39">
        <v>24</v>
      </c>
      <c r="B39" s="40" t="str">
        <f>VLOOKUP(A39,AUTODIAGNÓSTICO!$A$9:$J$71,3,0)</f>
        <v>ACTUAR</v>
      </c>
      <c r="C39" s="40" t="str">
        <f>VLOOKUP(A39,AUTODIAGNÓSTICO!$A$9:$J$71,6,0)</f>
        <v>Establecer acciones de mejora del proceso de rendición de cuenta</v>
      </c>
      <c r="D39" s="40" t="str">
        <f>VLOOKUP(A39,AUTODIAGNÓSTICO!$A$9:$J$71,8,0)</f>
        <v>Incorporar en los informes dirigidos a los órganos de control y cuerpos colegiados los resultados de las recomendaciones y compromisos asumidas en los ejercicios de rendición de cuentas.</v>
      </c>
      <c r="E39" s="65">
        <f>VLOOKUP(A39,AUTODIAGNÓSTICO!$A$9:$J$71,9,0)</f>
        <v>4</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NUBIA</cp:lastModifiedBy>
  <cp:lastPrinted>2026-01-13T19:16:31Z</cp:lastPrinted>
  <dcterms:created xsi:type="dcterms:W3CDTF">2021-11-16T13:51:36Z</dcterms:created>
  <dcterms:modified xsi:type="dcterms:W3CDTF">2026-02-10T20:26:23Z</dcterms:modified>
</cp:coreProperties>
</file>