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66925"/>
  <mc:AlternateContent xmlns:mc="http://schemas.openxmlformats.org/markup-compatibility/2006">
    <mc:Choice Requires="x15">
      <x15ac:absPath xmlns:x15ac="http://schemas.microsoft.com/office/spreadsheetml/2010/11/ac" url="D:\ENJAMBRE 2025\CARPETA 10. RENDICIÓN DE CUENTAS\"/>
    </mc:Choice>
  </mc:AlternateContent>
  <xr:revisionPtr revIDLastSave="0" documentId="8_{642B45A6-5BC6-483C-94EF-14248B58C41E}" xr6:coauthVersionLast="37" xr6:coauthVersionMax="3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8800" windowHeight="12105"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F35" i="2"/>
  <c r="A23" i="1" l="1"/>
  <c r="A24" i="1" l="1"/>
  <c r="A25" i="1" l="1"/>
  <c r="A26" i="1" l="1"/>
  <c r="A27" i="1" l="1"/>
  <c r="A28" i="1" l="1"/>
  <c r="A29" i="1" l="1"/>
  <c r="A30" i="1" l="1"/>
  <c r="A31" i="1" l="1"/>
  <c r="A32" i="1" l="1"/>
  <c r="A33" i="1" l="1"/>
  <c r="A34" i="1" l="1"/>
  <c r="A35" i="1" l="1"/>
  <c r="A36" i="1" l="1"/>
  <c r="A37" i="1" l="1"/>
  <c r="A38" i="1" l="1"/>
  <c r="A39" i="1" l="1"/>
  <c r="A40" i="1"/>
  <c r="A41" i="1" l="1"/>
  <c r="A42" i="1" l="1"/>
  <c r="A43" i="1" l="1"/>
  <c r="A44" i="1" l="1"/>
  <c r="A45" i="1" l="1"/>
  <c r="A46" i="1"/>
  <c r="A47" i="1" l="1"/>
  <c r="A48" i="1" l="1"/>
  <c r="A49" i="1" s="1"/>
  <c r="A50" i="1" l="1"/>
  <c r="A51" i="1" l="1"/>
  <c r="A52" i="1" l="1"/>
  <c r="A53" i="1" l="1"/>
  <c r="A54" i="1" l="1"/>
  <c r="A55" i="1" l="1"/>
  <c r="A56" i="1" l="1"/>
  <c r="A57" i="1" l="1"/>
  <c r="A58" i="1" l="1"/>
  <c r="A59" i="1" l="1"/>
  <c r="A60" i="1" l="1"/>
  <c r="A61" i="1" l="1"/>
  <c r="A62" i="1" l="1"/>
  <c r="A63" i="1" l="1"/>
  <c r="A64" i="1" l="1"/>
  <c r="A65" i="1" l="1"/>
  <c r="A66" i="1" l="1"/>
  <c r="A67" i="1" l="1"/>
  <c r="A68" i="1" l="1"/>
  <c r="A69" i="1" l="1"/>
  <c r="E16" i="4" l="1"/>
  <c r="B18" i="4"/>
  <c r="D18" i="4"/>
  <c r="C18" i="4"/>
  <c r="E20" i="4"/>
  <c r="E21" i="4"/>
  <c r="B16" i="4"/>
  <c r="D16" i="4"/>
  <c r="C16" i="4"/>
  <c r="D17" i="4"/>
  <c r="B17" i="4"/>
  <c r="C17" i="4"/>
  <c r="E17" i="4"/>
  <c r="E18" i="4"/>
  <c r="E19" i="4"/>
  <c r="D19" i="4"/>
  <c r="C19" i="4"/>
  <c r="B19" i="4"/>
  <c r="B20" i="4"/>
  <c r="D20" i="4"/>
  <c r="C20" i="4"/>
  <c r="D21" i="4"/>
  <c r="B21" i="4"/>
  <c r="C21" i="4"/>
  <c r="B22" i="4"/>
  <c r="D31" i="4"/>
  <c r="D22" i="4"/>
  <c r="C22" i="4"/>
  <c r="B23" i="4"/>
  <c r="D23" i="4"/>
  <c r="C23" i="4"/>
  <c r="D24" i="4"/>
  <c r="C24" i="4"/>
  <c r="B24" i="4"/>
  <c r="B25" i="4"/>
  <c r="C25" i="4"/>
  <c r="D25" i="4"/>
  <c r="B27" i="4"/>
  <c r="C26" i="4"/>
  <c r="B26" i="4"/>
  <c r="D26" i="4"/>
  <c r="C28" i="4"/>
  <c r="D27" i="4"/>
  <c r="C27" i="4"/>
  <c r="D28" i="4"/>
  <c r="C30" i="4"/>
  <c r="C29" i="4"/>
  <c r="D29" i="4"/>
  <c r="D30" i="4"/>
  <c r="D32" i="4"/>
  <c r="C31" i="4"/>
  <c r="C44" i="4"/>
  <c r="C32" i="4"/>
  <c r="C33" i="4"/>
  <c r="D33" i="4"/>
  <c r="D34" i="4"/>
  <c r="C34" i="4"/>
  <c r="C35" i="4"/>
  <c r="D35" i="4"/>
  <c r="C36" i="4"/>
  <c r="D36" i="4"/>
  <c r="D37" i="4"/>
  <c r="C37" i="4"/>
  <c r="C38" i="4"/>
  <c r="D38" i="4"/>
  <c r="C39" i="4"/>
  <c r="D39" i="4"/>
  <c r="D40" i="4"/>
  <c r="C40" i="4"/>
  <c r="C41" i="4"/>
  <c r="D41" i="4"/>
  <c r="D42" i="4"/>
  <c r="C42" i="4"/>
  <c r="D43" i="4"/>
  <c r="C43" i="4"/>
  <c r="D44" i="4"/>
  <c r="C74" i="4"/>
  <c r="C45" i="4"/>
  <c r="D45" i="4"/>
  <c r="C46" i="4"/>
  <c r="D47" i="4"/>
  <c r="D46" i="4"/>
  <c r="C47" i="4"/>
  <c r="D49" i="4"/>
  <c r="C48" i="4"/>
  <c r="D48" i="4"/>
  <c r="C49" i="4"/>
  <c r="D50" i="4"/>
  <c r="C50" i="4"/>
  <c r="D51" i="4"/>
  <c r="C51" i="4"/>
  <c r="C52" i="4"/>
  <c r="D53" i="4"/>
  <c r="D52" i="4"/>
  <c r="C53" i="4"/>
  <c r="D55" i="4"/>
  <c r="C54" i="4"/>
  <c r="D54" i="4"/>
  <c r="C55" i="4"/>
  <c r="C56" i="4"/>
  <c r="D56" i="4"/>
  <c r="D58" i="4"/>
  <c r="D57" i="4"/>
  <c r="C57" i="4"/>
  <c r="C58" i="4"/>
  <c r="D59" i="4"/>
  <c r="C59" i="4"/>
  <c r="D61" i="4"/>
  <c r="D60" i="4"/>
  <c r="C60" i="4"/>
  <c r="C61" i="4"/>
  <c r="C63" i="4"/>
  <c r="C62" i="4"/>
  <c r="D62" i="4"/>
  <c r="D63" i="4"/>
  <c r="D64" i="4"/>
  <c r="C64" i="4"/>
  <c r="C65" i="4"/>
  <c r="D65" i="4"/>
  <c r="C67" i="4"/>
  <c r="D66" i="4"/>
  <c r="C66" i="4"/>
  <c r="D67" i="4"/>
  <c r="D68" i="4"/>
  <c r="C68" i="4"/>
  <c r="C69" i="4"/>
  <c r="D69" i="4"/>
  <c r="C70" i="4"/>
  <c r="D71" i="4"/>
  <c r="D70" i="4"/>
  <c r="C72" i="4"/>
  <c r="C71"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<sst xmlns="http://schemas.openxmlformats.org/spreadsheetml/2006/main" count="484" uniqueCount="318">
  <si>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</si>
  <si>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</si>
  <si>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</si>
  <si>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</si>
  <si>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</si>
  <si>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</si>
  <si>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</si>
  <si>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</si>
  <si>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</si>
  <si>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</si>
  <si>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</si>
  <si>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</si>
  <si>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</si>
  <si>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</si>
  <si>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</si>
  <si>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</si>
  <si>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</si>
  <si>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</si>
  <si>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</si>
  <si>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</si>
  <si>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</si>
  <si>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</si>
  <si>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</si>
  <si>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</si>
  <si>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</si>
  <si>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</si>
  <si>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</si>
  <si>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</si>
  <si>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</si>
  <si>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</si>
  <si>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</si>
  <si>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</si>
  <si>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</si>
  <si>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</si>
  <si>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</si>
  <si>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</si>
  <si>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</si>
  <si>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</si>
  <si>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</si>
  <si>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</si>
  <si>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</si>
  <si>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</si>
  <si>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</si>
  <si>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</si>
  <si>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</si>
  <si>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</si>
  <si>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</si>
  <si>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</si>
  <si>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</si>
  <si>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</si>
  <si>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</si>
  <si>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</si>
  <si>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</si>
  <si>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</si>
  <si>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</si>
  <si>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</si>
  <si>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</si>
  <si>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</si>
  <si>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</si>
  <si>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</si>
  <si>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</si>
  <si>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</si>
  <si>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</si>
  <si>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</si>
  <si>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</si>
  <si>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</si>
  <si>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</si>
  <si>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</si>
  <si>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</si>
  <si>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</si>
  <si>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</si>
  <si>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</si>
  <si>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</si>
  <si>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</si>
  <si>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</si>
  <si>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</si>
  <si>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</si>
  <si>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</si>
  <si>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</si>
  <si>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</si>
  <si>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</si>
  <si>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</si>
  <si>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</si>
  <si>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</si>
  <si>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</si>
  <si>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</si>
  <si>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</si>
  <si>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</si>
  <si>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</si>
  <si>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</si>
  <si>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</si>
  <si>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</si>
  <si>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</si>
  <si>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</si>
  <si>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</si>
  <si>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</si>
  <si>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</si>
  <si>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</si>
  <si>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</si>
  <si>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</si>
  <si>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</si>
  <si>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</si>
  <si>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</si>
  <si>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</si>
  <si>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</si>
  <si>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</si>
  <si>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</si>
  <si>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</si>
  <si>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</si>
  <si>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</si>
  <si>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</si>
  <si>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</si>
  <si>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</si>
  <si>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</si>
  <si>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</si>
  <si>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</si>
  <si>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</si>
  <si>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</si>
  <si>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</si>
  <si>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</si>
  <si>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</si>
  <si>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</si>
  <si>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</si>
  <si>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</si>
  <si>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</si>
  <si>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</si>
  <si>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</si>
  <si>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</si>
  <si>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</si>
  <si>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</si>
  <si>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</si>
  <si>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</si>
  <si>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</si>
  <si>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</si>
  <si>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</si>
  <si>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</si>
  <si>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</si>
  <si>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</si>
  <si>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</si>
  <si>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</si>
  <si>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</si>
  <si>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</si>
  <si>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</si>
  <si>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</si>
  <si>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</si>
  <si>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</si>
  <si>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</si>
  <si>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</si>
  <si>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</si>
  <si>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</si>
  <si>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</si>
  <si>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</si>
  <si>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</si>
  <si>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</si>
  <si>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</si>
  <si>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</si>
  <si>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</si>
  <si>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</si>
  <si>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</si>
  <si>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</si>
  <si>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</si>
  <si>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</si>
  <si>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</si>
  <si>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</si>
  <si>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</si>
  <si>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</si>
  <si>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</si>
  <si>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</si>
  <si>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</si>
  <si>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</si>
  <si>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</si>
  <si>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</si>
  <si>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</si>
  <si>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</si>
  <si>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</si>
  <si>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</si>
  <si>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</si>
  <si>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</si>
  <si>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</si>
  <si>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</si>
  <si>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</si>
  <si>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</si>
  <si>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</si>
  <si>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</si>
  <si>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</si>
  <si>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</si>
  <si>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</si>
  <si>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</si>
  <si>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</si>
  <si>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</si>
  <si>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</si>
  <si>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</si>
  <si>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</si>
  <si>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</si>
  <si>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</si>
  <si>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</si>
  <si>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</si>
  <si>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</si>
  <si>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</si>
  <si>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</si>
  <si>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</si>
  <si>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</si>
  <si>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</si>
  <si>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</si>
  <si>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</si>
  <si>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</si>
  <si>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</si>
  <si>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</si>
  <si>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</si>
  <si>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</si>
  <si>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</si>
  <si>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</si>
  <si>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</si>
  <si>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</si>
  <si>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</si>
  <si>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</si>
  <si>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</si>
  <si>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</si>
  <si>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</si>
  <si>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CHINACOTA</t>
  </si>
  <si>
    <t>Se constituye el equipo institucional con presencia del equipo directivo, lideres de área de gestión y funcionarios administrativos, mediante resolución rectoral. Los integrantes ya tienen experiencia en los procesos de rendición de cuentas por los ejercicios realizados en vigencias anteriores.</t>
  </si>
  <si>
    <t>Rectoría con el apoyo de Secretaria de la institución, se encargarán del manejo de la base de datos que debe contener todas las organizaciones, Instituciones Educativas, gremios y demás población civil relevante beneficiaria del servicio educativo, tales como Secretaria de Educación, Alcalde del municipio, Personería Municipal, Policía de infancia y adolescencia, Comisaria de Familia, padres de familia, miembros del Consejo Directivo, Personería Estudiantil, personal Docente y Directivo docente, y a toda la Comunidad Educativa en general, incluyendo medios de comunicación, para contactarlas e invitarlas a la Audiencia Pública de Rendición de Cuentas, quienes serán los principales interlocutores en este evento.</t>
  </si>
  <si>
    <t>Se tiene claridad sobre la importancia de este mecanismo de control social para favorecer los principios de transparencia, buen gobierno, eficienciay eficacia de la prestación del servicio educativo público en el Colegio San Luis Gonzaga.</t>
  </si>
  <si>
    <t>JOSE GREGORIO BAUTISTA RICO</t>
  </si>
  <si>
    <t>La Institución Educativa en cabeza del rector adelanta permanente actualización de información en la plataforma enjambre acorde a lo orientado por la SED</t>
  </si>
  <si>
    <t>La convocatoria será pública y abierta, el equipo institucional de apoyo para la rendición de cuentas de la institución, coordinará la logística y recursos físicos necesarios para atender el personal asistente a la Audiencia Pública.</t>
  </si>
  <si>
    <t>Se publicará informe en la pagina web institucional www.colzaga.edu.co y plataforma virtual  enjambre de la SED</t>
  </si>
  <si>
    <t>Se distribuirá entre los participantes un formulario de evaluación de la jornada de rendición de cuentas, con el fin de realizar el mejoramiento en los procesos futuros. Esta sección tendrá una duración máxima de 10 minutos.</t>
  </si>
  <si>
    <t xml:space="preserve">La Institución responderá en forma inmediata las preguntas o inquietudes que se presenten en la audiencia por los ciudadanos. En caso de no ser posible responder en ese momento, la institución se compromete a hacerlo en un tiempo prudencial. </t>
  </si>
  <si>
    <t>Actuar en correspondencia con las orientaciones normativas siempre será una prioridad para esta institución Educativa.</t>
  </si>
  <si>
    <t>A partir de las experiencias previas y el diligenciamiento de este audiagnóstico se formula el plan de acción para mejorar este proceso institucional.</t>
  </si>
  <si>
    <t>Se asumen las orientaciones ofertadas por la SED para mejorar los procesos institucionales en función de la ruta de mejoramiento académico continuo.</t>
  </si>
  <si>
    <t>Los Resultados de la rendición de cuentas serán consignados mediante MEMORIAS de la AUDIENCIA PUBLICA</t>
  </si>
  <si>
    <t>Reunionesejecutadas/reuniones programadas</t>
  </si>
  <si>
    <t>Convocatorias; Actas de reunión; memorias</t>
  </si>
  <si>
    <t>Rector; organos del gobierno escolar</t>
  </si>
  <si>
    <t>orientaciones SED; resolución rectoral, actas de reunión</t>
  </si>
  <si>
    <t>Acciones de mejora implementadas/oportunidades de mejora detectadas</t>
  </si>
  <si>
    <t>Orientaciones SED; actas de reunión</t>
  </si>
  <si>
    <t>Rector, equipo de calidad IE</t>
  </si>
  <si>
    <t>INSTITUCIÓN EDUCATIVA COLEGIO SAN LUIS GONZAGA</t>
  </si>
  <si>
    <t xml:space="preserve">Se establece como medios de comunicación: la Emisora Chinácota Estéreo, Carteleras Institucionales, Pagina Web Institucional, Facebook institucional, cuentas de correo electrónico institucional, cuaderno de seguimiento Gonzaguista  y correspondencia escrita. </t>
  </si>
  <si>
    <t xml:space="preserve">Se enfatizará en COBERTURA (población matriculada, nuevos cupos generados, estudiantes atendidos, estudiantes pertenecientes a poblaciones vulnerables,  tasa de deserción, etc.) CALIDAD (estudiantes beneficiados con proyectos de ampliación, adecuación, construcción o dotación de infraestructura, mejoramiento de las competencias en la enseñanza, estrategias de trabajo con los padres, etc.) INNOVACION (Internet, computador por estudiante, sistemas de información, etc.). INFORMACION FINANCIERA (presupuesto, plan de compras, SECOP II, balances, contratación, rendición de cuentas a la Secretaría de Educación y entes de control, etc.). </t>
  </si>
  <si>
    <t>La autoevaluación institucional, el PMI y el seguimiento al PMI son elementos de la politica de mejoramiento continuo de esta Institución Educativa.</t>
  </si>
  <si>
    <t>La Institución promueve de manera permanente el diálogo y la participación comunitaria, aunque en muchos casos no se logra una efectiva participación de los actores educativos.</t>
  </si>
  <si>
    <t xml:space="preserve">Este es el espacio donde se expone el informe en cabeza del señor Rector como representante de la autoridad y responsable ante el ciudadano por la prestación del servicio educativo, éste lo hace en forma global con los compromisos y los resultados y con el apoyo de las áreas se expone la información especializada.
En este primer bloque se expondrán en forma didáctica y amena las ejecuciones, logros, diﬁcultades y retos de la Institución Educativa. Se utilizará como estrategia pedagógica material audiovisual de cada área de gestión (Directiva, académica, Comunitaria, administrativa y financiera) con mini resúmenes didácticos. En este espacio se presentará informe de gestión y financiera articulada con los Planes de Mejoramiento Institucional. Se enfatizará en COBERTURA (población matriculada, nuevos cupos generados, estudiantes atendidos, estudiantes pertenecientes a poblaciones vulnerables, tasa de deserción, etc.) CALIDAD (estudiantes beneficiados con proyectos de ampliación, adecuación, construcción o dotación de infraestructura, mejoramiento de las competencias en la enseñanza, estrategias de trabajo con los padres, etc.) INNOVACION (Internet, computador por estudiante, sistemas de información, etc.). INFORMACION FINANCIERA (presupuesto, plan de compras, SECOP, balances, contratación, rendición de cuentas a la Secretaría de Educación y entes de control, etc.).
</t>
  </si>
  <si>
    <t>La página web www.colzaga,edu.co, facebook institucional y correo electrónico institucional son canales virtuales que complementan el ejercicio de rendición de cuentas en la Institución Educativa.</t>
  </si>
  <si>
    <t>Las recomendaciones y sugerencias serán consideradas como oportunidad de mejora en el marco de la politica de mejoramiento continuo de esta Institución Educativa.</t>
  </si>
  <si>
    <t>Las recomendaciones que presenten los órganos de control serán incorporados en las acciones de mejora de la institución.</t>
  </si>
  <si>
    <t>Todos los criterios de mejora que contribuyan en la cualificación de procesos institucionales serán considerados e incorporados en la politica de mejoramiento institucional.</t>
  </si>
  <si>
    <t>Año tras año estos indicadores son tomados como referente en la reformulación de estrategias que nos permitan avanzar hacia las metas de calidad del Proyecto Educativo Institucional.</t>
  </si>
  <si>
    <t>No se cuenta con oficina de control interno en la institución Educativa, no obstante se rinde informe a la SED como superior jerarquico, donde además nos orienta y apoya en estos delicados procesos de gestión e información.</t>
  </si>
  <si>
    <t>Continuar el proceso de rendición de cuentas para favorecer los principios de transparencia, buen gobierno, eficiencia y eficacia en la prestación del servicio público educativo de la Institución Educativa Colegio San Luis Gonzaga de Chinácota.</t>
  </si>
  <si>
    <t>Difundir informaciones institucionales a través de la g-suite de google; fomentar la comunicación institucional a través de la página web www.colzaga.edu.co; hacer uso permanente de la red social facebook de la Institución.</t>
  </si>
  <si>
    <t>Funcionarios directivos, administrativos y docentes de la Institución Educativa.</t>
  </si>
  <si>
    <t>Reuniones programadas/reuniones ejecutadas</t>
  </si>
  <si>
    <t>fecha de audiencia pública proyectada/fecha invitación audiencia pública publicada</t>
  </si>
  <si>
    <t>Orientaciones SED; actas de reunión; invitación.</t>
  </si>
  <si>
    <t>Se utilizará como estrategia pedagógica una presentación audiovisual que condensa los informes de cada área de gestión (Directiva, académica, Comunitaria, administrativa y financiera) con mini resúmenes didácticos.</t>
  </si>
  <si>
    <t>Se estudió la guía orientadora elaborada por la Secretaria de Educación de Norte de Sanrander y se accedió al material de capacitación dispuesto en: https://www.funcionpublica.gov.co/web/murc/como-realiza-el-aprestamiento-para-la-rendicion-de-cuentas</t>
  </si>
  <si>
    <t xml:space="preserve">La autoevaluación institucional permite conocer los avances y aspectos por mejorar en cada área de gestión, proceso y componente. Se tienen en cuenta las perspectivas formuladas por los padres de familia y los estudiantes </t>
  </si>
  <si>
    <t>Se programa reunión para cumplir este propósito, donde además se toma la percepción de los actores comunitarios para retroalimentarlo y mejorarlo. Se publica en la página web institucional para conocimiento de la comunidad.</t>
  </si>
  <si>
    <t>Las asambleas docentes, los encuentros con padres de familia y de los estamentos del gobierno escolar constituyen un escenario propicio para la permanente rendición de cuentas de la gestión por parte de la Institución Educativa, aunque se hace necesaria una participación más efectiva de parte de los padres de familia para que aporten de modo más significativo en el cumplimiento de las metas trazadas.</t>
  </si>
  <si>
    <t>El informe financiero contiene el detalle de ingresos, gastos, situación de tesorería, polizas, evidencia documental y fotográfica de la gestión adelantada. Además esta información reposa en plataforma transaccional Secop II.</t>
  </si>
  <si>
    <t>La institución educativa prevé la cartelera institucional, la página de facebook, el correo electrónico y el cuaderno de seguimiento gonzaguista, como otros canales de comunicación con la comunidad.</t>
  </si>
  <si>
    <t>Se publicará la información en la página web institucional: www.colzaga.edu.co; facebook institucional y cartelera institucional.</t>
  </si>
  <si>
    <t>Se identificaron y se convocó su participación. Se logró la participación de algunos de ellos, resultando dificil comprometer la participación de diversos actores que pueden aportar al buen funcionamiento de la Institución Educativa.</t>
  </si>
  <si>
    <t>La convocatoria para la Audiencia Pública se realizará con 20 días de antelación a la fecha señalada para la Rendición de Cuentas, en los siguientes medios de comunicación: Emisora Chinácota Estéreo, Carteleras Institucionales, Pagina Web Institucional, Facebook institucional y correspondencia escrita. En la Convocatoria se especificará que el informe de gestión que será rendido en la Audiencia pública se encuentra disponible en la Página Web www.colzaga.edu.co e impresos en la Secretaria General de la institución.</t>
  </si>
  <si>
    <t>Se convocan y desarrollan encuentros presenciales, se comparte información a través del correo institucional.</t>
  </si>
  <si>
    <t>La estrategia de rendición de cuentas incluye el diálogo y la participación comunitaria</t>
  </si>
  <si>
    <t>Los resultados de la rendición de cuentas serán consignados mediante MEMORIAS de la AUDIENCIA PUBLICA, la cual incluirá, resumen del Acta, las respuestas a la totalidad de las preguntas inscritas a través de formato con las respuestas dadas, así como una relación de las propuestas, comentarios y/o sugerencias presentadas, además se adjuntará la evaluación de la experiencia basada en los resultados obtenidos.</t>
  </si>
  <si>
    <t>Informaciones comunicadas a través de medios virtuales/canales virtuales disponibles para la comunicación con la comunidad educativa</t>
  </si>
  <si>
    <t>platatorma académica www.colzaga.edu.co; correo electrónico colzaga.edu.co; facebook Colegio San Luis Gonzaga.</t>
  </si>
  <si>
    <t>Reuniones, diálogo, Participación, toma de decisiones en función del mejoramiento institucional contínuo.</t>
  </si>
  <si>
    <t>La publicación de convocatoria a rendición de cuentas 2024 se presentará con 30 días de anticipación acorde a lo orientado por la SED</t>
  </si>
  <si>
    <t>Publicación de convocatoria a audiencia pública de rendición de cuentas 2024</t>
  </si>
  <si>
    <t>Priorizar la organización de la audiencia pública de rendición de cuentas 2024 en las primeras semanas de desarrollo institucional 2025</t>
  </si>
  <si>
    <t>Rector; equipo de calidad de la Institución Educativa.</t>
  </si>
  <si>
    <t>Publicar con 30 días de anticipación invitación para participar en la audiencia pública de rendición de cuentas 2024 de la Institución Educativa.</t>
  </si>
  <si>
    <t>Publicar la invitación a participar en la audiencia pública de rendición de cuentas 2024 con 30 días de anticipación al desarrollo de la misma, mejorando el indicador de la presente vigencia (20 días).</t>
  </si>
  <si>
    <t>28 DE ENERO DE 2025</t>
  </si>
  <si>
    <t>Se toma como referente los resultados de la autoevaluación institucional 2024 y el seguimiento al PMI 2024</t>
  </si>
  <si>
    <t>Siguendo las explicaciones ofertadas por la SED se establecieron los temas del informe de rendición de cuentas 2024, considerando el PEI, las áreas de gestión y los aportes de los estamentos del gobierno escolar.</t>
  </si>
  <si>
    <t>El PMI 2023 y el seguimiento al mismo es un referente importante de este informe de gestión institucional.</t>
  </si>
  <si>
    <t>Para la rendición de cuentas se tiene como referencia el Plan Nacional de Desarrollo, el Plan de Desarrollo Departamental, El Plan Educativo Institucional y PMI. Se requiere más apoyo del gobierno departamental y local para impulsar las iniciativas de la Institución Educativa.</t>
  </si>
  <si>
    <t>La Institución Educativa  fomenta el diálogo y participación permanente de los actores comunitarios, así como informa constantemente sobre sus dificultades y avances, conforme a la politica institucional de mejoramiento continuo. El actual proceso de resignificación del PEI debe ser un escenario ideal para abordar esos temas de interes común para continuar la escala de mejoramiento continuo de la Institución Educativa.</t>
  </si>
  <si>
    <t>Se atiende lo orientado por la SED y se incorpora en la resolución rectoral N° 53-2025, Por la cual se conforma el equipo de apoyo para la rendición de cuentas 2024 y se establece el reglamento para realizar la audiencia pública de rendiciíon de cuentas 2024.</t>
  </si>
  <si>
    <t>Se contemplan los recursos financieros requeridos para la logistica, organización y desarrollo de la audiencia pública de rendición de cuentas 2024.</t>
  </si>
  <si>
    <t>Se establece en la resolución rectoral 53-2025, Por la cual se conforma el equipo de apoyo para la rendición de cuentas 2024;  se determina el reglamento para realizar la audiencia pública de rendiciíon de cuentas 2024 y en el plan de acción de la presente matriz.</t>
  </si>
  <si>
    <t>Se define el correo electrónico institucional, la página institucional de facebook y la plataforma academica del colegio, como canales virtuales complememtarios en el proceso de rendición de cuentas, no obstante, esta Institución Educativa da prioridad a los canales presenciales, lo cual evidencia la necesidad de fortalecer el uso de la comunicación virtual.</t>
  </si>
  <si>
    <t>Se asignan en la resolución rectoral N° 053-2025, acorde a los perfiles y funciones de quienes integran el equipo institucional de apoyo para la rendición de cuentas de la vigencia escolar 2025.</t>
  </si>
  <si>
    <t>El técnico operativo - pagador de la institución educativa liderará este momento acorde al manejo presupuestal realizado por la Institución educativa en la vigencia 2024, el manejo del Secop II, los registros y las evidencias pertinentes.</t>
  </si>
  <si>
    <t>Se cuenta con un PMI 2024 formulado y su respectivo seguimiento conforme a formato determinado por la SED y analisis de resultados por parte de la Institución Educativa.</t>
  </si>
  <si>
    <t>El informe da cuenta de los avances y oportunidades de mejora que la Institución Educativa registra en cada área de gestión durante la vigencia 2024.</t>
  </si>
  <si>
    <t>En la vigencia 2024, se dió respuesta oportuna a los derechos de petición que se presentaron; se atendió y solucionaron las quejas y reclamos de los padres de familia y los estudiantes cumpliendo el conducto regular y atendiendo el debido proceso.  Las situaciones escolares son resueltas en los horarios de atención a padres de familia y en los encuentros motivados para atender casos especiales.</t>
  </si>
  <si>
    <t>Se efectua esta publicación  dentro de los terminos establecidos cumpliendo este indicador de eficiencia, organización y oportuna comunicación</t>
  </si>
  <si>
    <t>La información de gestión institucional 2024, se encuentra disponible para la comunidad educativa.</t>
  </si>
  <si>
    <t>La inscripción para asistir al evento (Organismos y personas interesadas) se realizará a partir del lunes 03 de febrero y hasta el miercoles 19 de febrero de 2025 . Dicha inscripción podrá realizarse telefónicamente en la línea 3214796096 o, por correo electrónico a la dirección electrónica: colzagachinacota@gmail.com</t>
  </si>
  <si>
    <t xml:space="preserve">La inscripción de preguntas tanto de las organizaciones, instituciones, como de la comunidad en general deberá realizarse hasta el día miercoles diecinueva (19) de febrero de 2025 a las 4:00 p.m. Para soportar las preguntas se podrán aportar los documentos fundamentales necesarios. </t>
  </si>
  <si>
    <t xml:space="preserve">Para el desarrollo de la Audiencia Pública de Rendición de cuentas, la Institución Educativa Colegio San Luis Gonzaga establece las siguientes condiciones: 
Lugar: Auditorio de la Institución.
Fecha: 26 de febrero de 2025
Hora: 2.30 pm
Duración: la duración de la audiencia pública será máximo de una jornada que se realizará a partir de las 2:30 pm hasta 4:30 pm, con el fin de evitar cortes y deserción de la audiencia.
</t>
  </si>
  <si>
    <t>Se hará registro de asistentes en la medida en que los participantes ingresen al evento audiencia pública de rendición de cuentas 2024.</t>
  </si>
  <si>
    <t>Se cumplirá ete ejercicio con el liderazgo del equipo institucional de apoyo a la rendición de cuentas 2024.</t>
  </si>
  <si>
    <t>Los resultados de la audiencia pública de rendición de cuentas 2024, serán considerados en la formulación del PMI 2025  y la actualización del PEI.</t>
  </si>
  <si>
    <t>Informar a la comunidad educativa Gonzaguista sobre la gestión institucional alcanzada en la vigencia escolar 2024,resaltando los avances y oportunidades de mejora identificados, escuchando e incorporando sus inquietudes y propuestas en la ruta de mejoramiento académico institucional.</t>
  </si>
  <si>
    <t>La audiencia pública de rendición de cuentas de la vigencia escolar 2024, permitirá a la institución Educativa Colegio san luis Gonzaga contar con insumos de valor en la ruta de mejoramiento académico continuo definido en el Plan de mejoramiento institucional 2025.</t>
  </si>
  <si>
    <t>Audiencia pública 2024 organizada, desarrollada y evaluada/ acciones de mejora institucional vigencia escolar 2025.</t>
  </si>
  <si>
    <t>Realizar el alistamiento y preparación del informe de gestión correspondiente a la vigencia escolar 2024 de la Institución Educativa Colegio San Luis Gonzaga</t>
  </si>
  <si>
    <t>Convocar a los interlocutores y desarrollar la audiencia pública de rendición de cuentas vigencia 2024, conforme a las orientaciones ofertadas por la SED.</t>
  </si>
  <si>
    <t>Consolidar la información arrojada del ejercicio de participación comunitaria en audiencia pública de rendición de cuentas 2024, para prever las acciones de mejoramiento institucional y rendir los informes respectivos a las instancias pertinentes.</t>
  </si>
  <si>
    <t>Al finalizar la vigencia escolar 2025, se habrán promovido cuatro (4) mesas de trabajo del equipo dinamizador de la formación integral de la IE, como ejercicios de dialogo para la rendición de cuentas y le mejoramiento institucional continuo.</t>
  </si>
  <si>
    <t>Intencionar la rendición de cuentas en los encuentros del equipo de formación integral de la Institución Educativa, para una mayor eficiencia en la prestación del servicio educativo.</t>
  </si>
  <si>
    <t>Autoevaluación institucional 2024, PMI 2024, Seguimiento al PMI 2024, equipo dinamizador de la formación integral de la IE, evaluación rendición de cuentas 2024.</t>
  </si>
  <si>
    <t>Equipo dinamizador de la formación integral de la institución Educativa</t>
  </si>
  <si>
    <t>durante la vigencia escolar 2025, se habrán fortalecido los canales virtuales como acción de diálogo para el continuo mejoramiento institucional</t>
  </si>
  <si>
    <t>Durante la vigencia escolar 2025, los representantes de los organos del gobierno escolar e instancias de participación habrán presentado aportes al buen funcionamiento de la Institución educativa en sus diferentes áreas de gestión.</t>
  </si>
  <si>
    <t>Durante la vigencia escolar 2025, el equipo dinamizador de la formación integral de la Institución Educativa realizará evaluación interna del proceso de rendición de cuentas y establecerá acciones de mejora institucional a partir de sus resultados. Del proceso realizado se presentarán los informes respectivos a la secretaria de Educación Departamental, como superior jerárquico.</t>
  </si>
  <si>
    <t>Incoprporar en las agendas de reunión del equipo dinamizador de la formación integral de la Institución educativa acciones de mejora del proceso de rendición de cuentas</t>
  </si>
  <si>
    <t>Rector, equipo dinamizador de la formación integral de la 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</si>
</sst>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9">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75.06557377049181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76.80952380952381</c:v>
                </c:pt>
                <c:pt idx="1">
                  <c:v>75.714285714285708</c:v>
                </c:pt>
                <c:pt idx="2">
                  <c:v>73.111111111111114</c:v>
                </c:pt>
                <c:pt idx="3">
                  <c:v>73.599999999999994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78</c:v>
                </c:pt>
                <c:pt idx="2">
                  <c:v>78</c:v>
                </c:pt>
                <c:pt idx="3">
                  <c:v>73.333333333333329</c:v>
                </c:pt>
                <c:pt idx="4">
                  <c:v>74.714285714285708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c:v>
                </c:pt>
                <c:pt idx="1">
                  <c:v>73.666666666666671</c:v>
                </c:pt>
                <c:pt idx="2">
                  <c:v>66.666666666666671</c:v>
                </c:pt>
                <c:pt idx="3">
                  <c:v>76.666666666666671</c:v>
                </c:pt>
                <c:pt idx="4" formatCode="0.00">
                  <c:v>75.75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73.111111111111114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73.599999999999994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F33" sqref="F33"/>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8"/>
      <c r="G4" s="108"/>
      <c r="H4" s="108"/>
      <c r="I4" s="108"/>
      <c r="J4" s="108"/>
      <c r="K4" s="108"/>
      <c r="L4" s="55"/>
      <c r="M4" s="50"/>
    </row>
    <row r="5" spans="1:13" s="8" customFormat="1" x14ac:dyDescent="0.25">
      <c r="A5" s="50"/>
      <c r="B5" s="54"/>
      <c r="C5" s="50"/>
      <c r="D5" s="50"/>
      <c r="E5" s="50"/>
      <c r="F5" s="109"/>
      <c r="G5" s="109"/>
      <c r="H5" s="109"/>
      <c r="I5" s="109"/>
      <c r="J5" s="109"/>
      <c r="K5" s="109"/>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10" t="s">
        <v>106</v>
      </c>
      <c r="D8" s="110"/>
      <c r="E8" s="110"/>
      <c r="F8" s="110"/>
      <c r="G8" s="110"/>
      <c r="H8" s="110"/>
      <c r="I8" s="110"/>
      <c r="J8" s="110"/>
      <c r="K8" s="110"/>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6" zoomScale="85" zoomScaleNormal="85" workbookViewId="0">
      <selection activeCell="D70" sqref="D70:M70"/>
    </sheetView>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7"/>
      <c r="B7" s="118"/>
      <c r="C7" s="118"/>
      <c r="D7" s="113" t="s">
        <v>107</v>
      </c>
      <c r="E7" s="113"/>
      <c r="F7" s="113"/>
      <c r="G7" s="113"/>
      <c r="H7" s="113"/>
      <c r="I7" s="113"/>
      <c r="J7" s="113"/>
      <c r="K7" s="113"/>
      <c r="L7" s="113"/>
      <c r="M7" s="114"/>
    </row>
    <row r="8" spans="1:13" ht="36.75" customHeight="1" x14ac:dyDescent="0.25">
      <c r="A8" s="119"/>
      <c r="B8" s="120"/>
      <c r="C8" s="120"/>
      <c r="D8" s="115" t="s">
        <v>77</v>
      </c>
      <c r="E8" s="115"/>
      <c r="F8" s="115"/>
      <c r="G8" s="115"/>
      <c r="H8" s="115"/>
      <c r="I8" s="115"/>
      <c r="J8" s="115"/>
      <c r="K8" s="115"/>
      <c r="L8" s="115"/>
      <c r="M8" s="116"/>
    </row>
    <row r="9" spans="1:13" ht="30" customHeight="1" thickBot="1" x14ac:dyDescent="0.3">
      <c r="A9" s="121"/>
      <c r="B9" s="122"/>
      <c r="C9" s="122"/>
      <c r="D9" s="111" t="s">
        <v>129</v>
      </c>
      <c r="E9" s="111"/>
      <c r="F9" s="111"/>
      <c r="G9" s="111"/>
      <c r="H9" s="111"/>
      <c r="I9" s="111"/>
      <c r="J9" s="111"/>
      <c r="K9" s="111"/>
      <c r="L9" s="111"/>
      <c r="M9" s="112"/>
    </row>
    <row r="10" spans="1:13" ht="7.5" customHeight="1" thickBot="1" x14ac:dyDescent="0.3">
      <c r="A10" s="135"/>
      <c r="B10" s="135"/>
      <c r="C10" s="135"/>
      <c r="D10" s="135"/>
      <c r="E10" s="135"/>
      <c r="F10" s="135"/>
      <c r="G10" s="135"/>
      <c r="H10" s="135"/>
      <c r="I10" s="135"/>
      <c r="J10" s="135"/>
      <c r="K10" s="135"/>
      <c r="L10" s="135"/>
      <c r="M10" s="135"/>
    </row>
    <row r="11" spans="1:13" ht="30" customHeight="1" thickBot="1" x14ac:dyDescent="0.3">
      <c r="A11" s="132" t="s">
        <v>131</v>
      </c>
      <c r="B11" s="133"/>
      <c r="C11" s="133"/>
      <c r="D11" s="133"/>
      <c r="E11" s="133"/>
      <c r="F11" s="133"/>
      <c r="G11" s="133"/>
      <c r="H11" s="133"/>
      <c r="I11" s="133"/>
      <c r="J11" s="133"/>
      <c r="K11" s="133"/>
      <c r="L11" s="133"/>
      <c r="M11" s="134"/>
    </row>
    <row r="12" spans="1:13" ht="126.75" customHeight="1" thickBot="1" x14ac:dyDescent="0.3">
      <c r="A12" s="136" t="s">
        <v>186</v>
      </c>
      <c r="B12" s="137"/>
      <c r="C12" s="137"/>
      <c r="D12" s="137"/>
      <c r="E12" s="137"/>
      <c r="F12" s="137"/>
      <c r="G12" s="137"/>
      <c r="H12" s="137"/>
      <c r="I12" s="137"/>
      <c r="J12" s="137"/>
      <c r="K12" s="137"/>
      <c r="L12" s="137"/>
      <c r="M12" s="138"/>
    </row>
    <row r="13" spans="1:13" ht="19.5" thickBot="1" x14ac:dyDescent="0.35">
      <c r="A13" s="150" t="s">
        <v>139</v>
      </c>
      <c r="B13" s="151"/>
      <c r="C13" s="151"/>
      <c r="D13" s="151"/>
      <c r="E13" s="151"/>
      <c r="F13" s="151"/>
      <c r="G13" s="151"/>
      <c r="H13" s="151"/>
      <c r="I13" s="151"/>
      <c r="J13" s="151"/>
      <c r="K13" s="151"/>
      <c r="L13" s="151"/>
      <c r="M13" s="152"/>
    </row>
    <row r="14" spans="1:13" ht="15.75" x14ac:dyDescent="0.25">
      <c r="A14" s="153" t="s">
        <v>140</v>
      </c>
      <c r="B14" s="154"/>
      <c r="C14" s="154"/>
      <c r="D14" s="194" t="s">
        <v>161</v>
      </c>
      <c r="E14" s="195"/>
      <c r="F14" s="195"/>
      <c r="G14" s="195"/>
      <c r="H14" s="195"/>
      <c r="I14" s="195"/>
      <c r="J14" s="195"/>
      <c r="K14" s="195"/>
      <c r="L14" s="195"/>
      <c r="M14" s="196"/>
    </row>
    <row r="15" spans="1:13" ht="15.75" x14ac:dyDescent="0.25">
      <c r="A15" s="155" t="s">
        <v>138</v>
      </c>
      <c r="B15" s="156"/>
      <c r="C15" s="156"/>
      <c r="D15" s="197" t="s">
        <v>162</v>
      </c>
      <c r="E15" s="198"/>
      <c r="F15" s="198"/>
      <c r="G15" s="198"/>
      <c r="H15" s="198"/>
      <c r="I15" s="198"/>
      <c r="J15" s="198"/>
      <c r="K15" s="198"/>
      <c r="L15" s="198"/>
      <c r="M15" s="199"/>
    </row>
    <row r="16" spans="1:13" ht="29.25" customHeight="1" x14ac:dyDescent="0.25">
      <c r="A16" s="157" t="s">
        <v>141</v>
      </c>
      <c r="B16" s="158"/>
      <c r="C16" s="158"/>
      <c r="D16" s="200" t="s">
        <v>163</v>
      </c>
      <c r="E16" s="201"/>
      <c r="F16" s="201"/>
      <c r="G16" s="201"/>
      <c r="H16" s="201"/>
      <c r="I16" s="201"/>
      <c r="J16" s="201"/>
      <c r="K16" s="201"/>
      <c r="L16" s="201"/>
      <c r="M16" s="202"/>
    </row>
    <row r="17" spans="1:13" ht="30" customHeight="1" x14ac:dyDescent="0.25">
      <c r="A17" s="159" t="s">
        <v>165</v>
      </c>
      <c r="B17" s="160"/>
      <c r="C17" s="160"/>
      <c r="D17" s="141" t="s">
        <v>164</v>
      </c>
      <c r="E17" s="142"/>
      <c r="F17" s="142"/>
      <c r="G17" s="142"/>
      <c r="H17" s="142"/>
      <c r="I17" s="142"/>
      <c r="J17" s="142"/>
      <c r="K17" s="142"/>
      <c r="L17" s="142"/>
      <c r="M17" s="143"/>
    </row>
    <row r="18" spans="1:13" ht="16.5" thickBot="1" x14ac:dyDescent="0.3">
      <c r="A18" s="161" t="s">
        <v>142</v>
      </c>
      <c r="B18" s="162"/>
      <c r="C18" s="162"/>
      <c r="D18" s="203" t="s">
        <v>166</v>
      </c>
      <c r="E18" s="204"/>
      <c r="F18" s="204"/>
      <c r="G18" s="204"/>
      <c r="H18" s="204"/>
      <c r="I18" s="204"/>
      <c r="J18" s="204"/>
      <c r="K18" s="204"/>
      <c r="L18" s="204"/>
      <c r="M18" s="205"/>
    </row>
    <row r="19" spans="1:13" ht="19.5" thickBot="1" x14ac:dyDescent="0.35">
      <c r="A19" s="147" t="s">
        <v>138</v>
      </c>
      <c r="B19" s="148"/>
      <c r="C19" s="148"/>
      <c r="D19" s="148"/>
      <c r="E19" s="148"/>
      <c r="F19" s="148"/>
      <c r="G19" s="148"/>
      <c r="H19" s="148"/>
      <c r="I19" s="148"/>
      <c r="J19" s="148"/>
      <c r="K19" s="148"/>
      <c r="L19" s="148"/>
      <c r="M19" s="149"/>
    </row>
    <row r="20" spans="1:13" ht="129.75" customHeight="1" x14ac:dyDescent="0.25">
      <c r="A20" s="163" t="s">
        <v>190</v>
      </c>
      <c r="B20" s="164"/>
      <c r="C20" s="164"/>
      <c r="D20" s="164"/>
      <c r="E20" s="164"/>
      <c r="F20" s="164"/>
      <c r="G20" s="164"/>
      <c r="H20" s="164"/>
      <c r="I20" s="164"/>
      <c r="J20" s="164"/>
      <c r="K20" s="164"/>
      <c r="L20" s="164"/>
      <c r="M20" s="165"/>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126" t="s">
        <v>191</v>
      </c>
      <c r="B27" s="127"/>
      <c r="C27" s="127"/>
      <c r="D27" s="127"/>
      <c r="E27" s="127"/>
      <c r="F27" s="127"/>
      <c r="G27" s="127"/>
      <c r="H27" s="127"/>
      <c r="I27" s="127"/>
      <c r="J27" s="127"/>
      <c r="K27" s="127"/>
      <c r="L27" s="127"/>
      <c r="M27" s="128"/>
    </row>
    <row r="28" spans="1:13" ht="30" customHeight="1" thickBot="1" x14ac:dyDescent="0.3">
      <c r="A28" s="123" t="s">
        <v>187</v>
      </c>
      <c r="B28" s="124"/>
      <c r="C28" s="124"/>
      <c r="D28" s="124"/>
      <c r="E28" s="124"/>
      <c r="F28" s="124"/>
      <c r="G28" s="124"/>
      <c r="H28" s="124"/>
      <c r="I28" s="124"/>
      <c r="J28" s="124"/>
      <c r="K28" s="124"/>
      <c r="L28" s="124"/>
      <c r="M28" s="125"/>
    </row>
    <row r="29" spans="1:13" ht="20.25" customHeight="1" thickBot="1" x14ac:dyDescent="0.3">
      <c r="A29" s="129" t="s">
        <v>188</v>
      </c>
      <c r="B29" s="130"/>
      <c r="C29" s="130"/>
      <c r="D29" s="130" t="s">
        <v>130</v>
      </c>
      <c r="E29" s="130"/>
      <c r="F29" s="130"/>
      <c r="G29" s="130"/>
      <c r="H29" s="130"/>
      <c r="I29" s="130"/>
      <c r="J29" s="130"/>
      <c r="K29" s="130"/>
      <c r="L29" s="130"/>
      <c r="M29" s="131"/>
    </row>
    <row r="30" spans="1:13" s="93" customFormat="1" ht="21" customHeight="1" x14ac:dyDescent="0.25">
      <c r="A30" s="166" t="s">
        <v>61</v>
      </c>
      <c r="B30" s="167"/>
      <c r="C30" s="167"/>
      <c r="D30" s="191" t="s">
        <v>167</v>
      </c>
      <c r="E30" s="192"/>
      <c r="F30" s="192"/>
      <c r="G30" s="192"/>
      <c r="H30" s="192"/>
      <c r="I30" s="192"/>
      <c r="J30" s="192"/>
      <c r="K30" s="192"/>
      <c r="L30" s="192"/>
      <c r="M30" s="206"/>
    </row>
    <row r="31" spans="1:13" s="93" customFormat="1" ht="33.75" customHeight="1" x14ac:dyDescent="0.25">
      <c r="A31" s="139" t="s">
        <v>132</v>
      </c>
      <c r="B31" s="140"/>
      <c r="C31" s="140"/>
      <c r="D31" s="141" t="s">
        <v>168</v>
      </c>
      <c r="E31" s="142"/>
      <c r="F31" s="142"/>
      <c r="G31" s="142"/>
      <c r="H31" s="142"/>
      <c r="I31" s="142"/>
      <c r="J31" s="142"/>
      <c r="K31" s="142"/>
      <c r="L31" s="142"/>
      <c r="M31" s="143"/>
    </row>
    <row r="32" spans="1:13" s="93" customFormat="1" ht="30" customHeight="1" x14ac:dyDescent="0.25">
      <c r="A32" s="139" t="s">
        <v>133</v>
      </c>
      <c r="B32" s="140"/>
      <c r="C32" s="140"/>
      <c r="D32" s="144" t="s">
        <v>169</v>
      </c>
      <c r="E32" s="145"/>
      <c r="F32" s="145"/>
      <c r="G32" s="145"/>
      <c r="H32" s="145"/>
      <c r="I32" s="145"/>
      <c r="J32" s="145"/>
      <c r="K32" s="145"/>
      <c r="L32" s="145"/>
      <c r="M32" s="146"/>
    </row>
    <row r="33" spans="1:13" s="93" customFormat="1" ht="31.5" customHeight="1" x14ac:dyDescent="0.25">
      <c r="A33" s="139" t="s">
        <v>62</v>
      </c>
      <c r="B33" s="140"/>
      <c r="C33" s="140"/>
      <c r="D33" s="144" t="s">
        <v>170</v>
      </c>
      <c r="E33" s="145"/>
      <c r="F33" s="145"/>
      <c r="G33" s="145"/>
      <c r="H33" s="145"/>
      <c r="I33" s="145"/>
      <c r="J33" s="145"/>
      <c r="K33" s="145"/>
      <c r="L33" s="145"/>
      <c r="M33" s="146"/>
    </row>
    <row r="34" spans="1:13" s="93" customFormat="1" ht="30.75" customHeight="1" x14ac:dyDescent="0.25">
      <c r="A34" s="139" t="s">
        <v>134</v>
      </c>
      <c r="B34" s="140"/>
      <c r="C34" s="140"/>
      <c r="D34" s="141" t="s">
        <v>171</v>
      </c>
      <c r="E34" s="142"/>
      <c r="F34" s="142"/>
      <c r="G34" s="142"/>
      <c r="H34" s="142"/>
      <c r="I34" s="142"/>
      <c r="J34" s="142"/>
      <c r="K34" s="142"/>
      <c r="L34" s="142"/>
      <c r="M34" s="143"/>
    </row>
    <row r="35" spans="1:13" s="93" customFormat="1" ht="35.25" customHeight="1" x14ac:dyDescent="0.25">
      <c r="A35" s="139" t="s">
        <v>88</v>
      </c>
      <c r="B35" s="140"/>
      <c r="C35" s="140"/>
      <c r="D35" s="141" t="s">
        <v>172</v>
      </c>
      <c r="E35" s="142"/>
      <c r="F35" s="142"/>
      <c r="G35" s="142"/>
      <c r="H35" s="142"/>
      <c r="I35" s="142"/>
      <c r="J35" s="142"/>
      <c r="K35" s="142"/>
      <c r="L35" s="142"/>
      <c r="M35" s="143"/>
    </row>
    <row r="36" spans="1:13" s="93" customFormat="1" ht="21" customHeight="1" x14ac:dyDescent="0.25">
      <c r="A36" s="139" t="s">
        <v>0</v>
      </c>
      <c r="B36" s="140"/>
      <c r="C36" s="140"/>
      <c r="D36" s="144" t="s">
        <v>173</v>
      </c>
      <c r="E36" s="145"/>
      <c r="F36" s="145"/>
      <c r="G36" s="145"/>
      <c r="H36" s="145"/>
      <c r="I36" s="145"/>
      <c r="J36" s="145"/>
      <c r="K36" s="145"/>
      <c r="L36" s="145"/>
      <c r="M36" s="146"/>
    </row>
    <row r="37" spans="1:13" s="93" customFormat="1" ht="36.75" customHeight="1" x14ac:dyDescent="0.25">
      <c r="A37" s="139" t="s">
        <v>1</v>
      </c>
      <c r="B37" s="140"/>
      <c r="C37" s="140"/>
      <c r="D37" s="141" t="s">
        <v>174</v>
      </c>
      <c r="E37" s="142"/>
      <c r="F37" s="142"/>
      <c r="G37" s="142"/>
      <c r="H37" s="142"/>
      <c r="I37" s="142"/>
      <c r="J37" s="142"/>
      <c r="K37" s="142"/>
      <c r="L37" s="142"/>
      <c r="M37" s="143"/>
    </row>
    <row r="38" spans="1:13" s="93" customFormat="1" ht="35.25" customHeight="1" x14ac:dyDescent="0.25">
      <c r="A38" s="139" t="s">
        <v>2</v>
      </c>
      <c r="B38" s="140"/>
      <c r="C38" s="140"/>
      <c r="D38" s="141" t="s">
        <v>175</v>
      </c>
      <c r="E38" s="142"/>
      <c r="F38" s="142"/>
      <c r="G38" s="142"/>
      <c r="H38" s="142"/>
      <c r="I38" s="142"/>
      <c r="J38" s="142"/>
      <c r="K38" s="142"/>
      <c r="L38" s="142"/>
      <c r="M38" s="143"/>
    </row>
    <row r="39" spans="1:13" s="93" customFormat="1" ht="21" customHeight="1" x14ac:dyDescent="0.25">
      <c r="A39" s="180" t="s">
        <v>1</v>
      </c>
      <c r="B39" s="142"/>
      <c r="C39" s="181"/>
      <c r="D39" s="144" t="s">
        <v>176</v>
      </c>
      <c r="E39" s="145"/>
      <c r="F39" s="145"/>
      <c r="G39" s="145"/>
      <c r="H39" s="145"/>
      <c r="I39" s="145"/>
      <c r="J39" s="145"/>
      <c r="K39" s="145"/>
      <c r="L39" s="145"/>
      <c r="M39" s="146"/>
    </row>
    <row r="40" spans="1:13" s="93" customFormat="1" ht="31.5" customHeight="1" x14ac:dyDescent="0.25">
      <c r="A40" s="180" t="s">
        <v>135</v>
      </c>
      <c r="B40" s="142"/>
      <c r="C40" s="181"/>
      <c r="D40" s="144" t="s">
        <v>177</v>
      </c>
      <c r="E40" s="145"/>
      <c r="F40" s="145"/>
      <c r="G40" s="145"/>
      <c r="H40" s="145"/>
      <c r="I40" s="145"/>
      <c r="J40" s="145"/>
      <c r="K40" s="145"/>
      <c r="L40" s="145"/>
      <c r="M40" s="146"/>
    </row>
    <row r="41" spans="1:13" s="93" customFormat="1" ht="54" customHeight="1" x14ac:dyDescent="0.25">
      <c r="A41" s="180" t="s">
        <v>136</v>
      </c>
      <c r="B41" s="142"/>
      <c r="C41" s="181"/>
      <c r="D41" s="141" t="s">
        <v>189</v>
      </c>
      <c r="E41" s="142"/>
      <c r="F41" s="142"/>
      <c r="G41" s="142"/>
      <c r="H41" s="142"/>
      <c r="I41" s="142"/>
      <c r="J41" s="142"/>
      <c r="K41" s="142"/>
      <c r="L41" s="142"/>
      <c r="M41" s="143"/>
    </row>
    <row r="42" spans="1:13" s="93" customFormat="1" ht="43.5" customHeight="1" thickBot="1" x14ac:dyDescent="0.3">
      <c r="A42" s="182" t="s">
        <v>3</v>
      </c>
      <c r="B42" s="183"/>
      <c r="C42" s="184"/>
      <c r="D42" s="185" t="s">
        <v>178</v>
      </c>
      <c r="E42" s="183"/>
      <c r="F42" s="183"/>
      <c r="G42" s="183"/>
      <c r="H42" s="183"/>
      <c r="I42" s="183"/>
      <c r="J42" s="183"/>
      <c r="K42" s="183"/>
      <c r="L42" s="183"/>
      <c r="M42" s="186"/>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71" t="s">
        <v>196</v>
      </c>
      <c r="B44" s="172"/>
      <c r="C44" s="172"/>
      <c r="D44" s="172"/>
      <c r="E44" s="172"/>
      <c r="F44" s="172"/>
      <c r="G44" s="172"/>
      <c r="H44" s="172"/>
      <c r="I44" s="172"/>
      <c r="J44" s="172"/>
      <c r="K44" s="172"/>
      <c r="L44" s="172"/>
      <c r="M44" s="173"/>
    </row>
    <row r="45" spans="1:13" ht="19.5" thickBot="1" x14ac:dyDescent="0.35">
      <c r="A45" s="168" t="s">
        <v>143</v>
      </c>
      <c r="B45" s="169"/>
      <c r="C45" s="169"/>
      <c r="D45" s="169"/>
      <c r="E45" s="169"/>
      <c r="F45" s="169"/>
      <c r="G45" s="169"/>
      <c r="H45" s="169"/>
      <c r="I45" s="169"/>
      <c r="J45" s="169"/>
      <c r="K45" s="169"/>
      <c r="L45" s="169"/>
      <c r="M45" s="170"/>
    </row>
    <row r="46" spans="1:13" ht="36.75" customHeight="1" x14ac:dyDescent="0.3">
      <c r="A46" s="174" t="s">
        <v>195</v>
      </c>
      <c r="B46" s="175"/>
      <c r="C46" s="175"/>
      <c r="D46" s="175"/>
      <c r="E46" s="175"/>
      <c r="F46" s="175"/>
      <c r="G46" s="175"/>
      <c r="H46" s="175"/>
      <c r="I46" s="175"/>
      <c r="J46" s="175"/>
      <c r="K46" s="175"/>
      <c r="L46" s="175"/>
      <c r="M46" s="176"/>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207" t="s">
        <v>144</v>
      </c>
      <c r="B52" s="208"/>
      <c r="C52" s="208"/>
      <c r="D52" s="208"/>
      <c r="E52" s="208"/>
      <c r="F52" s="208"/>
      <c r="G52" s="208"/>
      <c r="H52" s="208"/>
      <c r="I52" s="208"/>
      <c r="J52" s="208"/>
      <c r="K52" s="208"/>
      <c r="L52" s="208"/>
      <c r="M52" s="209"/>
    </row>
    <row r="53" spans="1:13" ht="91.5" customHeight="1" x14ac:dyDescent="0.25">
      <c r="A53" s="177" t="s">
        <v>197</v>
      </c>
      <c r="B53" s="178"/>
      <c r="C53" s="178"/>
      <c r="D53" s="178"/>
      <c r="E53" s="178"/>
      <c r="F53" s="178"/>
      <c r="G53" s="178"/>
      <c r="H53" s="178"/>
      <c r="I53" s="178"/>
      <c r="J53" s="178"/>
      <c r="K53" s="178"/>
      <c r="L53" s="178"/>
      <c r="M53" s="178"/>
    </row>
    <row r="54" spans="1:13" ht="18.75" x14ac:dyDescent="0.3">
      <c r="A54" s="179" t="s">
        <v>188</v>
      </c>
      <c r="B54" s="179"/>
      <c r="C54" s="179"/>
      <c r="D54" s="179" t="s">
        <v>130</v>
      </c>
      <c r="E54" s="179"/>
      <c r="F54" s="179"/>
      <c r="G54" s="179"/>
      <c r="H54" s="179"/>
      <c r="I54" s="179"/>
      <c r="J54" s="179"/>
      <c r="K54" s="179"/>
      <c r="L54" s="179"/>
      <c r="M54" s="179"/>
    </row>
    <row r="55" spans="1:13" ht="32.25" customHeight="1" x14ac:dyDescent="0.25">
      <c r="A55" s="167" t="s">
        <v>147</v>
      </c>
      <c r="B55" s="167"/>
      <c r="C55" s="167"/>
      <c r="D55" s="211" t="s">
        <v>198</v>
      </c>
      <c r="E55" s="212"/>
      <c r="F55" s="212"/>
      <c r="G55" s="212"/>
      <c r="H55" s="212"/>
      <c r="I55" s="212"/>
      <c r="J55" s="212"/>
      <c r="K55" s="212"/>
      <c r="L55" s="212"/>
      <c r="M55" s="213"/>
    </row>
    <row r="56" spans="1:13" x14ac:dyDescent="0.25">
      <c r="A56" s="158" t="s">
        <v>148</v>
      </c>
      <c r="B56" s="158"/>
      <c r="C56" s="158"/>
      <c r="D56" s="141" t="s">
        <v>199</v>
      </c>
      <c r="E56" s="142"/>
      <c r="F56" s="142"/>
      <c r="G56" s="142"/>
      <c r="H56" s="142"/>
      <c r="I56" s="142"/>
      <c r="J56" s="142"/>
      <c r="K56" s="142"/>
      <c r="L56" s="142"/>
      <c r="M56" s="181"/>
    </row>
    <row r="57" spans="1:13" x14ac:dyDescent="0.25">
      <c r="A57" s="158" t="s">
        <v>149</v>
      </c>
      <c r="B57" s="158"/>
      <c r="C57" s="158"/>
      <c r="D57" s="141" t="s">
        <v>200</v>
      </c>
      <c r="E57" s="142"/>
      <c r="F57" s="142"/>
      <c r="G57" s="142"/>
      <c r="H57" s="142"/>
      <c r="I57" s="142"/>
      <c r="J57" s="142"/>
      <c r="K57" s="142"/>
      <c r="L57" s="142"/>
      <c r="M57" s="181"/>
    </row>
    <row r="58" spans="1:13" x14ac:dyDescent="0.25">
      <c r="A58" s="158" t="s">
        <v>150</v>
      </c>
      <c r="B58" s="158"/>
      <c r="C58" s="158"/>
      <c r="D58" s="141" t="s">
        <v>201</v>
      </c>
      <c r="E58" s="142"/>
      <c r="F58" s="142"/>
      <c r="G58" s="142"/>
      <c r="H58" s="142"/>
      <c r="I58" s="142"/>
      <c r="J58" s="142"/>
      <c r="K58" s="142"/>
      <c r="L58" s="142"/>
      <c r="M58" s="181"/>
    </row>
    <row r="59" spans="1:13" x14ac:dyDescent="0.25">
      <c r="A59" s="210" t="s">
        <v>151</v>
      </c>
      <c r="B59" s="210"/>
      <c r="C59" s="210"/>
      <c r="D59" s="141" t="s">
        <v>202</v>
      </c>
      <c r="E59" s="142"/>
      <c r="F59" s="142"/>
      <c r="G59" s="142"/>
      <c r="H59" s="142"/>
      <c r="I59" s="142"/>
      <c r="J59" s="142"/>
      <c r="K59" s="142"/>
      <c r="L59" s="142"/>
      <c r="M59" s="181"/>
    </row>
    <row r="60" spans="1:13" ht="28.5" customHeight="1" x14ac:dyDescent="0.25">
      <c r="A60" s="185" t="s">
        <v>152</v>
      </c>
      <c r="B60" s="183"/>
      <c r="C60" s="184"/>
      <c r="D60" s="142" t="s">
        <v>205</v>
      </c>
      <c r="E60" s="142"/>
      <c r="F60" s="142"/>
      <c r="G60" s="142"/>
      <c r="H60" s="142"/>
      <c r="I60" s="142"/>
      <c r="J60" s="142"/>
      <c r="K60" s="142"/>
      <c r="L60" s="142"/>
      <c r="M60" s="181"/>
    </row>
    <row r="61" spans="1:13" ht="13.5" customHeight="1" x14ac:dyDescent="0.25">
      <c r="A61" s="188" t="s">
        <v>154</v>
      </c>
      <c r="B61" s="189"/>
      <c r="C61" s="190"/>
      <c r="D61" s="142" t="s">
        <v>204</v>
      </c>
      <c r="E61" s="142"/>
      <c r="F61" s="142"/>
      <c r="G61" s="142"/>
      <c r="H61" s="142"/>
      <c r="I61" s="142"/>
      <c r="J61" s="142"/>
      <c r="K61" s="142"/>
      <c r="L61" s="142"/>
      <c r="M61" s="181"/>
    </row>
    <row r="62" spans="1:13" x14ac:dyDescent="0.25">
      <c r="A62" s="191" t="s">
        <v>153</v>
      </c>
      <c r="B62" s="192"/>
      <c r="C62" s="193"/>
      <c r="D62" s="142" t="s">
        <v>203</v>
      </c>
      <c r="E62" s="142"/>
      <c r="F62" s="142"/>
      <c r="G62" s="142"/>
      <c r="H62" s="142"/>
      <c r="I62" s="142"/>
      <c r="J62" s="142"/>
      <c r="K62" s="142"/>
      <c r="L62" s="142"/>
      <c r="M62" s="181"/>
    </row>
    <row r="63" spans="1:13" ht="43.5" customHeight="1" x14ac:dyDescent="0.25">
      <c r="A63" s="144" t="s">
        <v>116</v>
      </c>
      <c r="B63" s="145"/>
      <c r="C63" s="187"/>
      <c r="D63" s="141" t="s">
        <v>209</v>
      </c>
      <c r="E63" s="142"/>
      <c r="F63" s="142"/>
      <c r="G63" s="142"/>
      <c r="H63" s="142"/>
      <c r="I63" s="142"/>
      <c r="J63" s="142"/>
      <c r="K63" s="142"/>
      <c r="L63" s="142"/>
      <c r="M63" s="181"/>
    </row>
    <row r="64" spans="1:13" ht="41.25" customHeight="1" x14ac:dyDescent="0.25">
      <c r="A64" s="144" t="s">
        <v>0</v>
      </c>
      <c r="B64" s="145"/>
      <c r="C64" s="187"/>
      <c r="D64" s="141" t="s">
        <v>206</v>
      </c>
      <c r="E64" s="142"/>
      <c r="F64" s="142"/>
      <c r="G64" s="142"/>
      <c r="H64" s="142"/>
      <c r="I64" s="142"/>
      <c r="J64" s="142"/>
      <c r="K64" s="142"/>
      <c r="L64" s="142"/>
      <c r="M64" s="181"/>
    </row>
    <row r="65" spans="1:13" ht="41.25" customHeight="1" x14ac:dyDescent="0.25">
      <c r="A65" s="144" t="s">
        <v>155</v>
      </c>
      <c r="B65" s="145"/>
      <c r="C65" s="187"/>
      <c r="D65" s="141" t="s">
        <v>207</v>
      </c>
      <c r="E65" s="142"/>
      <c r="F65" s="142"/>
      <c r="G65" s="142"/>
      <c r="H65" s="142"/>
      <c r="I65" s="142"/>
      <c r="J65" s="142"/>
      <c r="K65" s="142"/>
      <c r="L65" s="142"/>
      <c r="M65" s="181"/>
    </row>
    <row r="66" spans="1:13" ht="50.25" customHeight="1" x14ac:dyDescent="0.25">
      <c r="A66" s="141" t="s">
        <v>156</v>
      </c>
      <c r="B66" s="142"/>
      <c r="C66" s="181"/>
      <c r="D66" s="141" t="s">
        <v>208</v>
      </c>
      <c r="E66" s="142"/>
      <c r="F66" s="142"/>
      <c r="G66" s="142"/>
      <c r="H66" s="142"/>
      <c r="I66" s="142"/>
      <c r="J66" s="142"/>
      <c r="K66" s="142"/>
      <c r="L66" s="142"/>
      <c r="M66" s="181"/>
    </row>
    <row r="67" spans="1:13" ht="30.75" customHeight="1" x14ac:dyDescent="0.25">
      <c r="A67" s="144" t="s">
        <v>1</v>
      </c>
      <c r="B67" s="145"/>
      <c r="C67" s="187"/>
      <c r="D67" s="141" t="s">
        <v>210</v>
      </c>
      <c r="E67" s="142"/>
      <c r="F67" s="142"/>
      <c r="G67" s="142"/>
      <c r="H67" s="142"/>
      <c r="I67" s="142"/>
      <c r="J67" s="142"/>
      <c r="K67" s="142"/>
      <c r="L67" s="142"/>
      <c r="M67" s="181"/>
    </row>
    <row r="68" spans="1:13" x14ac:dyDescent="0.25">
      <c r="A68" s="144" t="s">
        <v>157</v>
      </c>
      <c r="B68" s="145"/>
      <c r="C68" s="187"/>
      <c r="D68" s="141" t="s">
        <v>211</v>
      </c>
      <c r="E68" s="142"/>
      <c r="F68" s="142"/>
      <c r="G68" s="142"/>
      <c r="H68" s="142"/>
      <c r="I68" s="142"/>
      <c r="J68" s="142"/>
      <c r="K68" s="142"/>
      <c r="L68" s="142"/>
      <c r="M68" s="181"/>
    </row>
    <row r="69" spans="1:13" x14ac:dyDescent="0.25">
      <c r="A69" s="144" t="s">
        <v>158</v>
      </c>
      <c r="B69" s="145"/>
      <c r="C69" s="187"/>
      <c r="D69" s="141" t="s">
        <v>212</v>
      </c>
      <c r="E69" s="142"/>
      <c r="F69" s="142"/>
      <c r="G69" s="142"/>
      <c r="H69" s="142"/>
      <c r="I69" s="142"/>
      <c r="J69" s="142"/>
      <c r="K69" s="142"/>
      <c r="L69" s="142"/>
      <c r="M69" s="181"/>
    </row>
    <row r="70" spans="1:13" x14ac:dyDescent="0.25">
      <c r="A70" s="144" t="s">
        <v>114</v>
      </c>
      <c r="B70" s="145"/>
      <c r="C70" s="187"/>
      <c r="D70" s="141" t="s">
        <v>213</v>
      </c>
      <c r="E70" s="142"/>
      <c r="F70" s="142"/>
      <c r="G70" s="142"/>
      <c r="H70" s="142"/>
      <c r="I70" s="142"/>
      <c r="J70" s="142"/>
      <c r="K70" s="142"/>
      <c r="L70" s="142"/>
      <c r="M70" s="181"/>
    </row>
    <row r="71" spans="1:13" x14ac:dyDescent="0.25">
      <c r="A71" s="144" t="s">
        <v>115</v>
      </c>
      <c r="B71" s="145"/>
      <c r="C71" s="187"/>
      <c r="D71" s="141" t="s">
        <v>214</v>
      </c>
      <c r="E71" s="142"/>
      <c r="F71" s="142"/>
      <c r="G71" s="142"/>
      <c r="H71" s="142"/>
      <c r="I71" s="142"/>
      <c r="J71" s="142"/>
      <c r="K71" s="142"/>
      <c r="L71" s="142"/>
      <c r="M71" s="181"/>
    </row>
    <row r="72" spans="1:13" x14ac:dyDescent="0.25">
      <c r="A72" s="144" t="s">
        <v>159</v>
      </c>
      <c r="B72" s="145"/>
      <c r="C72" s="187"/>
      <c r="D72" s="141" t="s">
        <v>215</v>
      </c>
      <c r="E72" s="142"/>
      <c r="F72" s="142"/>
      <c r="G72" s="142"/>
      <c r="H72" s="142"/>
      <c r="I72" s="142"/>
      <c r="J72" s="142"/>
      <c r="K72" s="142"/>
      <c r="L72" s="142"/>
      <c r="M72" s="181"/>
    </row>
    <row r="73" spans="1:13" x14ac:dyDescent="0.25">
      <c r="A73" s="144" t="s">
        <v>160</v>
      </c>
      <c r="B73" s="145"/>
      <c r="C73" s="187"/>
      <c r="D73" s="141" t="s">
        <v>216</v>
      </c>
      <c r="E73" s="142"/>
      <c r="F73" s="142"/>
      <c r="G73" s="142"/>
      <c r="H73" s="142"/>
      <c r="I73" s="142"/>
      <c r="J73" s="142"/>
      <c r="K73" s="142"/>
      <c r="L73" s="142"/>
      <c r="M73" s="181"/>
    </row>
    <row r="74" spans="1:13" x14ac:dyDescent="0.25">
      <c r="A74" s="144" t="s">
        <v>217</v>
      </c>
      <c r="B74" s="145"/>
      <c r="C74" s="187"/>
      <c r="D74" s="141" t="s">
        <v>218</v>
      </c>
      <c r="E74" s="142"/>
      <c r="F74" s="142"/>
      <c r="G74" s="142"/>
      <c r="H74" s="142"/>
      <c r="I74" s="142"/>
      <c r="J74" s="142"/>
      <c r="K74" s="142"/>
      <c r="L74" s="142"/>
      <c r="M74" s="18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E15" zoomScaleNormal="100" workbookViewId="0">
      <selection activeCell="J15" sqref="J15"/>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47"/>
      <c r="C3" s="248"/>
      <c r="D3" s="248"/>
      <c r="E3" s="243" t="s">
        <v>107</v>
      </c>
      <c r="F3" s="243"/>
      <c r="G3" s="243"/>
      <c r="H3" s="243"/>
      <c r="I3" s="243"/>
      <c r="J3" s="244"/>
    </row>
    <row r="4" spans="1:10" s="8" customFormat="1" ht="26.25" customHeight="1" x14ac:dyDescent="0.35">
      <c r="A4" s="50"/>
      <c r="B4" s="249"/>
      <c r="C4" s="250"/>
      <c r="D4" s="250"/>
      <c r="E4" s="245" t="s">
        <v>77</v>
      </c>
      <c r="F4" s="245"/>
      <c r="G4" s="245"/>
      <c r="H4" s="245"/>
      <c r="I4" s="245"/>
      <c r="J4" s="246"/>
    </row>
    <row r="5" spans="1:10" s="8" customFormat="1" ht="33" customHeight="1" x14ac:dyDescent="0.25">
      <c r="A5" s="50"/>
      <c r="B5" s="223" t="s">
        <v>61</v>
      </c>
      <c r="C5" s="223"/>
      <c r="D5" s="223"/>
      <c r="E5" s="28" t="s">
        <v>219</v>
      </c>
      <c r="F5" s="28"/>
      <c r="G5" s="35" t="s">
        <v>85</v>
      </c>
      <c r="H5" s="37" t="s">
        <v>280</v>
      </c>
      <c r="I5" s="254" t="s">
        <v>88</v>
      </c>
      <c r="J5" s="254"/>
    </row>
    <row r="6" spans="1:10" s="8" customFormat="1" ht="30.75" customHeight="1" x14ac:dyDescent="0.25">
      <c r="A6" s="50"/>
      <c r="B6" s="223" t="s">
        <v>120</v>
      </c>
      <c r="C6" s="223"/>
      <c r="D6" s="223"/>
      <c r="E6" s="28">
        <v>154172000247</v>
      </c>
      <c r="F6" s="28"/>
      <c r="G6" s="72" t="s">
        <v>62</v>
      </c>
      <c r="H6" s="28" t="s">
        <v>240</v>
      </c>
      <c r="I6" s="222">
        <f>IF(SUM(I9:I69)=0,"",AVERAGE(I9:I69))</f>
        <v>75.06557377049181</v>
      </c>
      <c r="J6" s="222"/>
    </row>
    <row r="7" spans="1:10" s="8" customFormat="1" ht="17.25" customHeight="1" x14ac:dyDescent="0.25">
      <c r="A7" s="50"/>
      <c r="B7" s="223" t="s">
        <v>86</v>
      </c>
      <c r="C7" s="223"/>
      <c r="D7" s="223"/>
      <c r="E7" s="224" t="s">
        <v>223</v>
      </c>
      <c r="F7" s="225"/>
      <c r="G7" s="225"/>
      <c r="H7" s="226"/>
      <c r="I7" s="222"/>
      <c r="J7" s="222"/>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55" t="s">
        <v>4</v>
      </c>
      <c r="C9" s="65" t="s">
        <v>4</v>
      </c>
      <c r="D9" s="227">
        <f>IF(SUM(G9:G27)=0,"",AVERAGE(G9:G27))</f>
        <v>76.80952380952381</v>
      </c>
      <c r="E9" s="32" t="s">
        <v>6</v>
      </c>
      <c r="F9" s="68" t="s">
        <v>6</v>
      </c>
      <c r="G9" s="29">
        <f>IF(SUM(I9:I9)=0,"",AVERAGE(I9:I9))</f>
        <v>80</v>
      </c>
      <c r="H9" s="38" t="s">
        <v>92</v>
      </c>
      <c r="I9" s="30">
        <v>80</v>
      </c>
      <c r="J9" s="31" t="s">
        <v>259</v>
      </c>
    </row>
    <row r="10" spans="1:10" s="8" customFormat="1" ht="51" customHeight="1" x14ac:dyDescent="0.25">
      <c r="A10" s="64" t="str">
        <f>IF(I10&lt;61,MAX($A$8:A9)+1,"")</f>
        <v/>
      </c>
      <c r="B10" s="256"/>
      <c r="C10" s="65" t="s">
        <v>4</v>
      </c>
      <c r="D10" s="228"/>
      <c r="E10" s="258" t="s">
        <v>43</v>
      </c>
      <c r="F10" s="69" t="s">
        <v>43</v>
      </c>
      <c r="G10" s="253">
        <f>IF(SUM(I10:I12)=0,"",AVERAGE(I10:I12))</f>
        <v>78</v>
      </c>
      <c r="H10" s="38" t="s">
        <v>89</v>
      </c>
      <c r="I10" s="30">
        <v>80</v>
      </c>
      <c r="J10" s="31" t="s">
        <v>281</v>
      </c>
    </row>
    <row r="11" spans="1:10" s="8" customFormat="1" ht="93" customHeight="1" x14ac:dyDescent="0.25">
      <c r="A11" s="64" t="str">
        <f>IF(I11&lt;61,MAX($A$8:A10)+1,"")</f>
        <v/>
      </c>
      <c r="B11" s="256"/>
      <c r="C11" s="65" t="s">
        <v>4</v>
      </c>
      <c r="D11" s="228"/>
      <c r="E11" s="258"/>
      <c r="F11" s="69" t="s">
        <v>43</v>
      </c>
      <c r="G11" s="251"/>
      <c r="H11" s="38" t="s">
        <v>44</v>
      </c>
      <c r="I11" s="30">
        <v>76</v>
      </c>
      <c r="J11" s="31" t="s">
        <v>260</v>
      </c>
    </row>
    <row r="12" spans="1:10" s="8" customFormat="1" ht="32.25" customHeight="1" x14ac:dyDescent="0.25">
      <c r="A12" s="64" t="str">
        <f>IF(I12&lt;61,MAX($A$8:A11)+1,"")</f>
        <v/>
      </c>
      <c r="B12" s="256"/>
      <c r="C12" s="65" t="s">
        <v>4</v>
      </c>
      <c r="D12" s="228"/>
      <c r="E12" s="258"/>
      <c r="F12" s="69" t="s">
        <v>43</v>
      </c>
      <c r="G12" s="252"/>
      <c r="H12" s="38" t="s">
        <v>90</v>
      </c>
      <c r="I12" s="30">
        <v>78</v>
      </c>
      <c r="J12" s="31" t="s">
        <v>261</v>
      </c>
    </row>
    <row r="13" spans="1:10" s="8" customFormat="1" ht="45" customHeight="1" x14ac:dyDescent="0.25">
      <c r="A13" s="64" t="str">
        <f>IF(I13&lt;61,MAX($A$8:A12)+1,"")</f>
        <v/>
      </c>
      <c r="B13" s="256"/>
      <c r="C13" s="65" t="s">
        <v>4</v>
      </c>
      <c r="D13" s="228"/>
      <c r="E13" s="258" t="s">
        <v>45</v>
      </c>
      <c r="F13" s="69" t="s">
        <v>45</v>
      </c>
      <c r="G13" s="253">
        <f>IF(SUM(I13:I14)=0,"",AVERAGE(I13:I14))</f>
        <v>78</v>
      </c>
      <c r="H13" s="38" t="s">
        <v>10</v>
      </c>
      <c r="I13" s="30">
        <v>75</v>
      </c>
      <c r="J13" s="31" t="s">
        <v>282</v>
      </c>
    </row>
    <row r="14" spans="1:10" s="8" customFormat="1" ht="30.75" customHeight="1" x14ac:dyDescent="0.25">
      <c r="A14" s="64" t="str">
        <f>IF(I14&lt;61,MAX($A$8:A13)+1,"")</f>
        <v/>
      </c>
      <c r="B14" s="256"/>
      <c r="C14" s="65" t="s">
        <v>4</v>
      </c>
      <c r="D14" s="228"/>
      <c r="E14" s="258"/>
      <c r="F14" s="69" t="s">
        <v>45</v>
      </c>
      <c r="G14" s="252"/>
      <c r="H14" s="38" t="s">
        <v>93</v>
      </c>
      <c r="I14" s="30">
        <v>81</v>
      </c>
      <c r="J14" s="31" t="s">
        <v>220</v>
      </c>
    </row>
    <row r="15" spans="1:10" s="8" customFormat="1" ht="48" customHeight="1" x14ac:dyDescent="0.25">
      <c r="A15" s="64" t="str">
        <f>IF(I15&lt;61,MAX($A$8:A14)+1,"")</f>
        <v/>
      </c>
      <c r="B15" s="256"/>
      <c r="C15" s="65" t="s">
        <v>4</v>
      </c>
      <c r="D15" s="228"/>
      <c r="E15" s="258" t="s">
        <v>46</v>
      </c>
      <c r="F15" s="69" t="s">
        <v>46</v>
      </c>
      <c r="G15" s="217">
        <f>IF(SUM(I15:I20)=0,"",AVERAGE(I15:I20))</f>
        <v>73.333333333333329</v>
      </c>
      <c r="H15" s="38" t="s">
        <v>47</v>
      </c>
      <c r="I15" s="30">
        <v>80</v>
      </c>
      <c r="J15" s="31" t="s">
        <v>283</v>
      </c>
    </row>
    <row r="16" spans="1:10" s="8" customFormat="1" ht="44.25" customHeight="1" x14ac:dyDescent="0.25">
      <c r="A16" s="64">
        <f>IF(I16&lt;61,MAX($A$8:A15)+1,"")</f>
        <v>1</v>
      </c>
      <c r="B16" s="256"/>
      <c r="C16" s="65" t="s">
        <v>4</v>
      </c>
      <c r="D16" s="228"/>
      <c r="E16" s="258"/>
      <c r="F16" s="69" t="s">
        <v>46</v>
      </c>
      <c r="G16" s="251"/>
      <c r="H16" s="38" t="s">
        <v>7</v>
      </c>
      <c r="I16" s="30">
        <v>60</v>
      </c>
      <c r="J16" s="31" t="s">
        <v>262</v>
      </c>
    </row>
    <row r="17" spans="1:10" s="8" customFormat="1" ht="45" customHeight="1" x14ac:dyDescent="0.25">
      <c r="A17" s="64" t="str">
        <f>IF(I17&lt;61,MAX($A$8:A16)+1,"")</f>
        <v/>
      </c>
      <c r="B17" s="256"/>
      <c r="C17" s="65" t="s">
        <v>4</v>
      </c>
      <c r="D17" s="228"/>
      <c r="E17" s="258"/>
      <c r="F17" s="69" t="s">
        <v>46</v>
      </c>
      <c r="G17" s="251"/>
      <c r="H17" s="39" t="s">
        <v>94</v>
      </c>
      <c r="I17" s="30">
        <v>70</v>
      </c>
      <c r="J17" s="31" t="s">
        <v>284</v>
      </c>
    </row>
    <row r="18" spans="1:10" s="8" customFormat="1" ht="60" customHeight="1" x14ac:dyDescent="0.25">
      <c r="A18" s="64" t="str">
        <f>IF(I18&lt;61,MAX($A$8:A17)+1,"")</f>
        <v/>
      </c>
      <c r="B18" s="256"/>
      <c r="C18" s="65" t="s">
        <v>4</v>
      </c>
      <c r="D18" s="228"/>
      <c r="E18" s="258"/>
      <c r="F18" s="69" t="s">
        <v>46</v>
      </c>
      <c r="G18" s="251"/>
      <c r="H18" s="38" t="s">
        <v>91</v>
      </c>
      <c r="I18" s="30">
        <v>70</v>
      </c>
      <c r="J18" s="31" t="s">
        <v>285</v>
      </c>
    </row>
    <row r="19" spans="1:10" s="8" customFormat="1" ht="48" customHeight="1" x14ac:dyDescent="0.25">
      <c r="A19" s="64" t="str">
        <f>IF(I19&lt;61,MAX($A$8:A18)+1,"")</f>
        <v/>
      </c>
      <c r="B19" s="256"/>
      <c r="C19" s="65" t="s">
        <v>4</v>
      </c>
      <c r="D19" s="228"/>
      <c r="E19" s="258"/>
      <c r="F19" s="69" t="s">
        <v>46</v>
      </c>
      <c r="G19" s="251"/>
      <c r="H19" s="38" t="s">
        <v>95</v>
      </c>
      <c r="I19" s="30">
        <v>80</v>
      </c>
      <c r="J19" s="31" t="s">
        <v>221</v>
      </c>
    </row>
    <row r="20" spans="1:10" s="8" customFormat="1" ht="30" customHeight="1" x14ac:dyDescent="0.25">
      <c r="A20" s="64" t="str">
        <f>IF(I20&lt;61,MAX($A$8:A19)+1,"")</f>
        <v/>
      </c>
      <c r="B20" s="256"/>
      <c r="C20" s="65" t="s">
        <v>4</v>
      </c>
      <c r="D20" s="228"/>
      <c r="E20" s="258"/>
      <c r="F20" s="69" t="s">
        <v>46</v>
      </c>
      <c r="G20" s="252"/>
      <c r="H20" s="38" t="s">
        <v>11</v>
      </c>
      <c r="I20" s="30">
        <v>80</v>
      </c>
      <c r="J20" s="31" t="s">
        <v>222</v>
      </c>
    </row>
    <row r="21" spans="1:10" s="8" customFormat="1" ht="31.5" customHeight="1" x14ac:dyDescent="0.25">
      <c r="A21" s="64" t="str">
        <f>IF(I21&lt;61,MAX($A$8:A20)+1,"")</f>
        <v/>
      </c>
      <c r="B21" s="256"/>
      <c r="C21" s="65" t="s">
        <v>4</v>
      </c>
      <c r="D21" s="228"/>
      <c r="E21" s="258" t="s">
        <v>48</v>
      </c>
      <c r="F21" s="69" t="s">
        <v>48</v>
      </c>
      <c r="G21" s="217">
        <f>IF(SUM(I21:I27)=0,"",AVERAGE(I21:I27))</f>
        <v>74.714285714285708</v>
      </c>
      <c r="H21" s="38" t="s">
        <v>12</v>
      </c>
      <c r="I21" s="30">
        <v>74</v>
      </c>
      <c r="J21" s="31" t="s">
        <v>286</v>
      </c>
    </row>
    <row r="22" spans="1:10" s="8" customFormat="1" ht="41.25" customHeight="1" x14ac:dyDescent="0.25">
      <c r="A22" s="64" t="str">
        <f>IF(I22&lt;61,MAX($A$8:A21)+1,"")</f>
        <v/>
      </c>
      <c r="B22" s="256"/>
      <c r="C22" s="65" t="s">
        <v>4</v>
      </c>
      <c r="D22" s="228"/>
      <c r="E22" s="258"/>
      <c r="F22" s="69" t="s">
        <v>48</v>
      </c>
      <c r="G22" s="217"/>
      <c r="H22" s="38" t="s">
        <v>96</v>
      </c>
      <c r="I22" s="30">
        <v>72</v>
      </c>
      <c r="J22" s="31" t="s">
        <v>287</v>
      </c>
    </row>
    <row r="23" spans="1:10" s="8" customFormat="1" ht="59.25" customHeight="1" x14ac:dyDescent="0.25">
      <c r="A23" s="64" t="str">
        <f>IF(I23&lt;61,MAX($A$8:A22)+1,"")</f>
        <v/>
      </c>
      <c r="B23" s="256"/>
      <c r="C23" s="65" t="s">
        <v>4</v>
      </c>
      <c r="D23" s="228"/>
      <c r="E23" s="258"/>
      <c r="F23" s="69" t="s">
        <v>48</v>
      </c>
      <c r="G23" s="217"/>
      <c r="H23" s="38" t="s">
        <v>14</v>
      </c>
      <c r="I23" s="30">
        <v>80</v>
      </c>
      <c r="J23" s="31" t="s">
        <v>288</v>
      </c>
    </row>
    <row r="24" spans="1:10" s="8" customFormat="1" ht="44.25" customHeight="1" x14ac:dyDescent="0.25">
      <c r="A24" s="64">
        <f>IF(I24&lt;61,MAX($A$8:A23)+1,"")</f>
        <v>2</v>
      </c>
      <c r="B24" s="256"/>
      <c r="C24" s="65" t="s">
        <v>4</v>
      </c>
      <c r="D24" s="228"/>
      <c r="E24" s="258"/>
      <c r="F24" s="69" t="s">
        <v>48</v>
      </c>
      <c r="G24" s="217"/>
      <c r="H24" s="38" t="s">
        <v>8</v>
      </c>
      <c r="I24" s="30">
        <v>60</v>
      </c>
      <c r="J24" s="31" t="s">
        <v>289</v>
      </c>
    </row>
    <row r="25" spans="1:10" s="8" customFormat="1" ht="33.75" customHeight="1" x14ac:dyDescent="0.25">
      <c r="A25" s="64" t="str">
        <f>IF(I25&lt;61,MAX($A$8:A24)+1,"")</f>
        <v/>
      </c>
      <c r="B25" s="256"/>
      <c r="C25" s="65" t="s">
        <v>4</v>
      </c>
      <c r="D25" s="228"/>
      <c r="E25" s="258"/>
      <c r="F25" s="69" t="s">
        <v>48</v>
      </c>
      <c r="G25" s="217"/>
      <c r="H25" s="38" t="s">
        <v>13</v>
      </c>
      <c r="I25" s="30">
        <v>79</v>
      </c>
      <c r="J25" s="31" t="s">
        <v>290</v>
      </c>
    </row>
    <row r="26" spans="1:10" s="8" customFormat="1" ht="35.25" customHeight="1" x14ac:dyDescent="0.25">
      <c r="A26" s="64" t="str">
        <f>IF(I26&lt;61,MAX($A$8:A25)+1,"")</f>
        <v/>
      </c>
      <c r="B26" s="256"/>
      <c r="C26" s="65" t="s">
        <v>4</v>
      </c>
      <c r="D26" s="228"/>
      <c r="E26" s="258"/>
      <c r="F26" s="69" t="s">
        <v>48</v>
      </c>
      <c r="G26" s="217"/>
      <c r="H26" s="38" t="s">
        <v>49</v>
      </c>
      <c r="I26" s="30">
        <v>82</v>
      </c>
      <c r="J26" s="31" t="s">
        <v>241</v>
      </c>
    </row>
    <row r="27" spans="1:10" s="8" customFormat="1" ht="75" customHeight="1" x14ac:dyDescent="0.25">
      <c r="A27" s="64" t="str">
        <f>IF(I27&lt;61,MAX($A$8:A26)+1,"")</f>
        <v/>
      </c>
      <c r="B27" s="257"/>
      <c r="C27" s="65" t="s">
        <v>4</v>
      </c>
      <c r="D27" s="229"/>
      <c r="E27" s="258"/>
      <c r="F27" s="69" t="s">
        <v>48</v>
      </c>
      <c r="G27" s="217"/>
      <c r="H27" s="38" t="s">
        <v>15</v>
      </c>
      <c r="I27" s="30">
        <v>76</v>
      </c>
      <c r="J27" s="31" t="s">
        <v>258</v>
      </c>
    </row>
    <row r="28" spans="1:10" s="8" customFormat="1" ht="31.5" customHeight="1" x14ac:dyDescent="0.25">
      <c r="A28" s="64" t="str">
        <f>IF(I28&lt;61,MAX($A$8:A27)+1,"")</f>
        <v/>
      </c>
      <c r="B28" s="240" t="s">
        <v>5</v>
      </c>
      <c r="C28" s="66" t="s">
        <v>5</v>
      </c>
      <c r="D28" s="233">
        <f>IF(SUM(I28:I54)=0,"",AVERAGE(I28:I55))</f>
        <v>75.714285714285708</v>
      </c>
      <c r="E28" s="236" t="s">
        <v>50</v>
      </c>
      <c r="F28" s="70" t="s">
        <v>50</v>
      </c>
      <c r="G28" s="217">
        <f>IF(SUM(I28:I34)=0,"",AVERAGE(I28:I34))</f>
        <v>80</v>
      </c>
      <c r="H28" s="38" t="s">
        <v>42</v>
      </c>
      <c r="I28" s="30">
        <v>80</v>
      </c>
      <c r="J28" s="31" t="s">
        <v>291</v>
      </c>
    </row>
    <row r="29" spans="1:10" s="8" customFormat="1" ht="33.75" customHeight="1" x14ac:dyDescent="0.25">
      <c r="A29" s="64" t="str">
        <f>IF(I29&lt;61,MAX($A$8:A28)+1,"")</f>
        <v/>
      </c>
      <c r="B29" s="241"/>
      <c r="C29" s="66" t="s">
        <v>5</v>
      </c>
      <c r="D29" s="220"/>
      <c r="E29" s="237"/>
      <c r="F29" s="70" t="s">
        <v>50</v>
      </c>
      <c r="G29" s="217"/>
      <c r="H29" s="38" t="s">
        <v>16</v>
      </c>
      <c r="I29" s="30">
        <v>82</v>
      </c>
      <c r="J29" s="31" t="s">
        <v>242</v>
      </c>
    </row>
    <row r="30" spans="1:10" s="8" customFormat="1" ht="45.75" customHeight="1" x14ac:dyDescent="0.25">
      <c r="A30" s="64" t="str">
        <f>IF(I30&lt;61,MAX($A$8:A29)+1,"")</f>
        <v/>
      </c>
      <c r="B30" s="241"/>
      <c r="C30" s="66" t="s">
        <v>5</v>
      </c>
      <c r="D30" s="220"/>
      <c r="E30" s="237"/>
      <c r="F30" s="70" t="s">
        <v>50</v>
      </c>
      <c r="G30" s="217"/>
      <c r="H30" s="38" t="s">
        <v>97</v>
      </c>
      <c r="I30" s="30">
        <v>82</v>
      </c>
      <c r="J30" s="31" t="s">
        <v>292</v>
      </c>
    </row>
    <row r="31" spans="1:10" s="8" customFormat="1" ht="39" customHeight="1" x14ac:dyDescent="0.25">
      <c r="A31" s="64" t="str">
        <f>IF(I31&lt;61,MAX($A$8:A30)+1,"")</f>
        <v/>
      </c>
      <c r="B31" s="241"/>
      <c r="C31" s="66" t="s">
        <v>5</v>
      </c>
      <c r="D31" s="220"/>
      <c r="E31" s="237"/>
      <c r="F31" s="70" t="s">
        <v>50</v>
      </c>
      <c r="G31" s="217"/>
      <c r="H31" s="38" t="s">
        <v>17</v>
      </c>
      <c r="I31" s="30">
        <v>80</v>
      </c>
      <c r="J31" s="31" t="s">
        <v>293</v>
      </c>
    </row>
    <row r="32" spans="1:10" s="8" customFormat="1" ht="47.25" customHeight="1" x14ac:dyDescent="0.25">
      <c r="A32" s="64" t="str">
        <f>IF(I32&lt;61,MAX($A$8:A31)+1,"")</f>
        <v/>
      </c>
      <c r="B32" s="241"/>
      <c r="C32" s="66" t="s">
        <v>5</v>
      </c>
      <c r="D32" s="220"/>
      <c r="E32" s="237"/>
      <c r="F32" s="70" t="s">
        <v>50</v>
      </c>
      <c r="G32" s="217"/>
      <c r="H32" s="38" t="s">
        <v>18</v>
      </c>
      <c r="I32" s="30">
        <v>80</v>
      </c>
      <c r="J32" s="31" t="s">
        <v>263</v>
      </c>
    </row>
    <row r="33" spans="1:10" s="8" customFormat="1" ht="50.25" customHeight="1" x14ac:dyDescent="0.25">
      <c r="A33" s="64" t="str">
        <f>IF(I33&lt;61,MAX($A$8:A32)+1,"")</f>
        <v/>
      </c>
      <c r="B33" s="241"/>
      <c r="C33" s="66" t="s">
        <v>5</v>
      </c>
      <c r="D33" s="220"/>
      <c r="E33" s="237"/>
      <c r="F33" s="70" t="s">
        <v>50</v>
      </c>
      <c r="G33" s="217"/>
      <c r="H33" s="38" t="s">
        <v>52</v>
      </c>
      <c r="I33" s="30">
        <v>80</v>
      </c>
      <c r="J33" s="31" t="s">
        <v>243</v>
      </c>
    </row>
    <row r="34" spans="1:10" s="8" customFormat="1" ht="45" customHeight="1" x14ac:dyDescent="0.25">
      <c r="A34" s="64" t="str">
        <f>IF(I34&lt;61,MAX($A$8:A33)+1,"")</f>
        <v/>
      </c>
      <c r="B34" s="241"/>
      <c r="C34" s="66" t="s">
        <v>5</v>
      </c>
      <c r="D34" s="220"/>
      <c r="E34" s="238"/>
      <c r="F34" s="70" t="s">
        <v>50</v>
      </c>
      <c r="G34" s="217"/>
      <c r="H34" s="38" t="s">
        <v>19</v>
      </c>
      <c r="I34" s="30">
        <v>76</v>
      </c>
      <c r="J34" s="31" t="s">
        <v>294</v>
      </c>
    </row>
    <row r="35" spans="1:10" s="8" customFormat="1" ht="25.5" customHeight="1" x14ac:dyDescent="0.25">
      <c r="A35" s="64" t="str">
        <f>IF(I35&lt;61,MAX($A$8:A34)+1,"")</f>
        <v/>
      </c>
      <c r="B35" s="241"/>
      <c r="C35" s="66" t="s">
        <v>5</v>
      </c>
      <c r="D35" s="220"/>
      <c r="E35" s="236" t="s">
        <v>51</v>
      </c>
      <c r="F35" s="70" t="s">
        <v>51</v>
      </c>
      <c r="G35" s="217">
        <f>IF(SUM(I35,I37)=0,"",AVERAGE(I35:I37))</f>
        <v>73.666666666666671</v>
      </c>
      <c r="H35" s="38" t="s">
        <v>20</v>
      </c>
      <c r="I35" s="30">
        <v>76</v>
      </c>
      <c r="J35" s="31" t="s">
        <v>224</v>
      </c>
    </row>
    <row r="36" spans="1:10" s="8" customFormat="1" ht="46.5" customHeight="1" x14ac:dyDescent="0.25">
      <c r="A36" s="64" t="str">
        <f>IF(I36&lt;61,MAX($A$8:A35)+1,"")</f>
        <v/>
      </c>
      <c r="B36" s="241"/>
      <c r="C36" s="66" t="s">
        <v>5</v>
      </c>
      <c r="D36" s="220"/>
      <c r="E36" s="237"/>
      <c r="F36" s="70" t="s">
        <v>51</v>
      </c>
      <c r="G36" s="217"/>
      <c r="H36" s="38" t="s">
        <v>53</v>
      </c>
      <c r="I36" s="30">
        <v>73</v>
      </c>
      <c r="J36" s="31" t="s">
        <v>264</v>
      </c>
    </row>
    <row r="37" spans="1:10" s="8" customFormat="1" ht="40.5" customHeight="1" x14ac:dyDescent="0.25">
      <c r="A37" s="64" t="str">
        <f>IF(I37&lt;61,MAX($A$8:A36)+1,"")</f>
        <v/>
      </c>
      <c r="B37" s="241"/>
      <c r="C37" s="66" t="s">
        <v>5</v>
      </c>
      <c r="D37" s="220"/>
      <c r="E37" s="238"/>
      <c r="F37" s="70" t="s">
        <v>51</v>
      </c>
      <c r="G37" s="217"/>
      <c r="H37" s="38" t="s">
        <v>98</v>
      </c>
      <c r="I37" s="30">
        <v>72</v>
      </c>
      <c r="J37" s="31" t="s">
        <v>265</v>
      </c>
    </row>
    <row r="38" spans="1:10" s="8" customFormat="1" ht="37.5" customHeight="1" x14ac:dyDescent="0.25">
      <c r="A38" s="64">
        <f>IF(I38&lt;61,MAX($A$8:A37)+1,"")</f>
        <v>3</v>
      </c>
      <c r="B38" s="241"/>
      <c r="C38" s="66" t="s">
        <v>5</v>
      </c>
      <c r="D38" s="220"/>
      <c r="E38" s="236" t="s">
        <v>54</v>
      </c>
      <c r="F38" s="70" t="s">
        <v>54</v>
      </c>
      <c r="G38" s="217">
        <f>IF(SUM(I38:I40)=0,"",AVERAGE(I38:I40))</f>
        <v>66.666666666666671</v>
      </c>
      <c r="H38" s="38" t="s">
        <v>21</v>
      </c>
      <c r="I38" s="30">
        <v>60</v>
      </c>
      <c r="J38" s="31" t="s">
        <v>266</v>
      </c>
    </row>
    <row r="39" spans="1:10" s="8" customFormat="1" ht="36" customHeight="1" x14ac:dyDescent="0.25">
      <c r="A39" s="64">
        <f>IF(I39&lt;61,MAX($A$8:A38)+1,"")</f>
        <v>4</v>
      </c>
      <c r="B39" s="241"/>
      <c r="C39" s="66" t="s">
        <v>5</v>
      </c>
      <c r="D39" s="220"/>
      <c r="E39" s="237"/>
      <c r="F39" s="70" t="s">
        <v>54</v>
      </c>
      <c r="G39" s="217"/>
      <c r="H39" s="38" t="s">
        <v>9</v>
      </c>
      <c r="I39" s="30">
        <v>60</v>
      </c>
      <c r="J39" s="31" t="s">
        <v>244</v>
      </c>
    </row>
    <row r="40" spans="1:10" s="8" customFormat="1" ht="51" customHeight="1" x14ac:dyDescent="0.25">
      <c r="A40" s="64" t="str">
        <f>IF(I40&lt;61,MAX($A$8:A39)+1,"")</f>
        <v/>
      </c>
      <c r="B40" s="241"/>
      <c r="C40" s="66" t="s">
        <v>5</v>
      </c>
      <c r="D40" s="220"/>
      <c r="E40" s="238"/>
      <c r="F40" s="70" t="s">
        <v>54</v>
      </c>
      <c r="G40" s="217"/>
      <c r="H40" s="38" t="s">
        <v>22</v>
      </c>
      <c r="I40" s="30">
        <v>80</v>
      </c>
      <c r="J40" s="106" t="s">
        <v>245</v>
      </c>
    </row>
    <row r="41" spans="1:10" s="8" customFormat="1" ht="57.75" customHeight="1" x14ac:dyDescent="0.25">
      <c r="A41" s="64" t="str">
        <f>IF(I41&lt;61,MAX($A$8:A40)+1,"")</f>
        <v/>
      </c>
      <c r="B41" s="241"/>
      <c r="C41" s="66" t="s">
        <v>5</v>
      </c>
      <c r="D41" s="220"/>
      <c r="E41" s="236" t="s">
        <v>55</v>
      </c>
      <c r="F41" s="70" t="s">
        <v>55</v>
      </c>
      <c r="G41" s="217">
        <f>IF(SUM(I41:I43)=0,"",AVERAGE(I41:I43))</f>
        <v>76.666666666666671</v>
      </c>
      <c r="H41" s="38" t="s">
        <v>99</v>
      </c>
      <c r="I41" s="30">
        <v>75</v>
      </c>
      <c r="J41" s="31" t="s">
        <v>267</v>
      </c>
    </row>
    <row r="42" spans="1:10" s="8" customFormat="1" ht="48.75" customHeight="1" x14ac:dyDescent="0.25">
      <c r="A42" s="64" t="str">
        <f>IF(I42&lt;61,MAX($A$8:A41)+1,"")</f>
        <v/>
      </c>
      <c r="B42" s="241"/>
      <c r="C42" s="66" t="s">
        <v>5</v>
      </c>
      <c r="D42" s="220"/>
      <c r="E42" s="237"/>
      <c r="F42" s="70" t="s">
        <v>55</v>
      </c>
      <c r="G42" s="217"/>
      <c r="H42" s="38" t="s">
        <v>23</v>
      </c>
      <c r="I42" s="30">
        <v>75</v>
      </c>
      <c r="J42" s="31" t="s">
        <v>268</v>
      </c>
    </row>
    <row r="43" spans="1:10" s="8" customFormat="1" ht="50.25" customHeight="1" x14ac:dyDescent="0.25">
      <c r="A43" s="64" t="str">
        <f>IF(I43&lt;61,MAX($A$8:A42)+1,"")</f>
        <v/>
      </c>
      <c r="B43" s="241"/>
      <c r="C43" s="66" t="s">
        <v>5</v>
      </c>
      <c r="D43" s="220"/>
      <c r="E43" s="238"/>
      <c r="F43" s="70" t="s">
        <v>55</v>
      </c>
      <c r="G43" s="217"/>
      <c r="H43" s="38" t="s">
        <v>24</v>
      </c>
      <c r="I43" s="30">
        <v>80</v>
      </c>
      <c r="J43" s="31" t="s">
        <v>267</v>
      </c>
    </row>
    <row r="44" spans="1:10" s="8" customFormat="1" ht="30.75" customHeight="1" x14ac:dyDescent="0.25">
      <c r="A44" s="64" t="str">
        <f>IF(I44&lt;61,MAX($A$8:A43)+1,"")</f>
        <v/>
      </c>
      <c r="B44" s="241"/>
      <c r="C44" s="66" t="s">
        <v>5</v>
      </c>
      <c r="D44" s="220"/>
      <c r="E44" s="230" t="s">
        <v>56</v>
      </c>
      <c r="F44" s="71" t="s">
        <v>56</v>
      </c>
      <c r="G44" s="217">
        <f>IF(SUM(I44:I54)=0,"",AVERAGE(I44:I55))</f>
        <v>75.75</v>
      </c>
      <c r="H44" s="38" t="s">
        <v>100</v>
      </c>
      <c r="I44" s="30">
        <v>70</v>
      </c>
      <c r="J44" s="33" t="s">
        <v>295</v>
      </c>
    </row>
    <row r="45" spans="1:10" s="8" customFormat="1" ht="60.75" customHeight="1" x14ac:dyDescent="0.25">
      <c r="A45" s="64" t="str">
        <f>IF(I45&lt;61,MAX($A$8:A44)+1,"")</f>
        <v/>
      </c>
      <c r="B45" s="241"/>
      <c r="C45" s="66" t="s">
        <v>5</v>
      </c>
      <c r="D45" s="220"/>
      <c r="E45" s="231"/>
      <c r="F45" s="71" t="s">
        <v>56</v>
      </c>
      <c r="G45" s="217"/>
      <c r="H45" s="38" t="s">
        <v>27</v>
      </c>
      <c r="I45" s="30">
        <v>68</v>
      </c>
      <c r="J45" s="33" t="s">
        <v>296</v>
      </c>
    </row>
    <row r="46" spans="1:10" s="8" customFormat="1" ht="47.25" customHeight="1" x14ac:dyDescent="0.25">
      <c r="A46" s="64" t="str">
        <f>IF(I46&lt;61,MAX($A$8:A45)+1,"")</f>
        <v/>
      </c>
      <c r="B46" s="241"/>
      <c r="C46" s="66" t="s">
        <v>5</v>
      </c>
      <c r="D46" s="220"/>
      <c r="E46" s="231"/>
      <c r="F46" s="71" t="s">
        <v>56</v>
      </c>
      <c r="G46" s="217"/>
      <c r="H46" s="38" t="s">
        <v>25</v>
      </c>
      <c r="I46" s="30">
        <v>72</v>
      </c>
      <c r="J46" s="33" t="s">
        <v>246</v>
      </c>
    </row>
    <row r="47" spans="1:10" s="8" customFormat="1" ht="57.75" customHeight="1" x14ac:dyDescent="0.25">
      <c r="A47" s="64" t="str">
        <f>IF(I47&lt;61,MAX($A$8:A46)+1,"")</f>
        <v/>
      </c>
      <c r="B47" s="241"/>
      <c r="C47" s="66" t="s">
        <v>5</v>
      </c>
      <c r="D47" s="220"/>
      <c r="E47" s="231"/>
      <c r="F47" s="71" t="s">
        <v>56</v>
      </c>
      <c r="G47" s="217"/>
      <c r="H47" s="38" t="s">
        <v>28</v>
      </c>
      <c r="I47" s="30">
        <v>72</v>
      </c>
      <c r="J47" s="33" t="s">
        <v>269</v>
      </c>
    </row>
    <row r="48" spans="1:10" s="8" customFormat="1" ht="45.75" customHeight="1" x14ac:dyDescent="0.25">
      <c r="A48" s="64" t="str">
        <f>IF(I48&lt;61,MAX($A$8:A47)+1,"")</f>
        <v/>
      </c>
      <c r="B48" s="241"/>
      <c r="C48" s="66" t="s">
        <v>5</v>
      </c>
      <c r="D48" s="220"/>
      <c r="E48" s="231"/>
      <c r="F48" s="71" t="s">
        <v>56</v>
      </c>
      <c r="G48" s="217"/>
      <c r="H48" s="38" t="s">
        <v>101</v>
      </c>
      <c r="I48" s="30">
        <v>75</v>
      </c>
      <c r="J48" s="33" t="s">
        <v>297</v>
      </c>
    </row>
    <row r="49" spans="1:10" s="8" customFormat="1" ht="34.5" customHeight="1" x14ac:dyDescent="0.25">
      <c r="A49" s="64" t="str">
        <f>IF(I49&lt;61,MAX($A$8:A48)+1,"")</f>
        <v/>
      </c>
      <c r="B49" s="241"/>
      <c r="C49" s="66" t="s">
        <v>5</v>
      </c>
      <c r="D49" s="220"/>
      <c r="E49" s="231"/>
      <c r="F49" s="71" t="s">
        <v>56</v>
      </c>
      <c r="G49" s="217"/>
      <c r="H49" s="38" t="s">
        <v>102</v>
      </c>
      <c r="I49" s="30">
        <v>75</v>
      </c>
      <c r="J49" s="33" t="s">
        <v>298</v>
      </c>
    </row>
    <row r="50" spans="1:10" s="8" customFormat="1" ht="36" customHeight="1" x14ac:dyDescent="0.25">
      <c r="A50" s="64" t="str">
        <f>IF(I50&lt;61,MAX($A$8:A49)+1,"")</f>
        <v/>
      </c>
      <c r="B50" s="241"/>
      <c r="C50" s="66" t="s">
        <v>5</v>
      </c>
      <c r="D50" s="220"/>
      <c r="E50" s="231"/>
      <c r="F50" s="71" t="s">
        <v>56</v>
      </c>
      <c r="G50" s="217"/>
      <c r="H50" s="38" t="s">
        <v>32</v>
      </c>
      <c r="I50" s="30">
        <v>75</v>
      </c>
      <c r="J50" s="33" t="s">
        <v>225</v>
      </c>
    </row>
    <row r="51" spans="1:10" s="8" customFormat="1" ht="55.5" customHeight="1" x14ac:dyDescent="0.25">
      <c r="A51" s="64" t="str">
        <f>IF(I51&lt;61,MAX($A$8:A50)+1,"")</f>
        <v/>
      </c>
      <c r="B51" s="241"/>
      <c r="C51" s="66" t="s">
        <v>5</v>
      </c>
      <c r="D51" s="220"/>
      <c r="E51" s="231"/>
      <c r="F51" s="71" t="s">
        <v>56</v>
      </c>
      <c r="G51" s="217"/>
      <c r="H51" s="38" t="s">
        <v>29</v>
      </c>
      <c r="I51" s="30">
        <v>82</v>
      </c>
      <c r="J51" s="107" t="s">
        <v>299</v>
      </c>
    </row>
    <row r="52" spans="1:10" s="8" customFormat="1" ht="21" customHeight="1" x14ac:dyDescent="0.25">
      <c r="A52" s="64" t="str">
        <f>IF(I52&lt;61,MAX($A$8:A51)+1,"")</f>
        <v/>
      </c>
      <c r="B52" s="241"/>
      <c r="C52" s="66" t="s">
        <v>5</v>
      </c>
      <c r="D52" s="220"/>
      <c r="E52" s="231"/>
      <c r="F52" s="71" t="s">
        <v>56</v>
      </c>
      <c r="G52" s="217"/>
      <c r="H52" s="38" t="s">
        <v>31</v>
      </c>
      <c r="I52" s="30">
        <v>80</v>
      </c>
      <c r="J52" s="33" t="s">
        <v>300</v>
      </c>
    </row>
    <row r="53" spans="1:10" s="8" customFormat="1" ht="31.5" customHeight="1" x14ac:dyDescent="0.25">
      <c r="A53" s="64" t="str">
        <f>IF(I53&lt;61,MAX($A$8:A52)+1,"")</f>
        <v/>
      </c>
      <c r="B53" s="241"/>
      <c r="C53" s="66" t="s">
        <v>5</v>
      </c>
      <c r="D53" s="220"/>
      <c r="E53" s="231"/>
      <c r="F53" s="71" t="s">
        <v>56</v>
      </c>
      <c r="G53" s="217"/>
      <c r="H53" s="38" t="s">
        <v>103</v>
      </c>
      <c r="I53" s="30">
        <v>80</v>
      </c>
      <c r="J53" s="33" t="s">
        <v>301</v>
      </c>
    </row>
    <row r="54" spans="1:10" s="8" customFormat="1" ht="28.5" customHeight="1" x14ac:dyDescent="0.25">
      <c r="A54" s="64" t="str">
        <f>IF(I54&lt;61,MAX($A$8:A53)+1,"")</f>
        <v/>
      </c>
      <c r="B54" s="241"/>
      <c r="C54" s="66" t="s">
        <v>5</v>
      </c>
      <c r="D54" s="220"/>
      <c r="E54" s="231"/>
      <c r="F54" s="71" t="s">
        <v>56</v>
      </c>
      <c r="G54" s="217"/>
      <c r="H54" s="38" t="s">
        <v>30</v>
      </c>
      <c r="I54" s="30">
        <v>80</v>
      </c>
      <c r="J54" s="33" t="s">
        <v>226</v>
      </c>
    </row>
    <row r="55" spans="1:10" s="8" customFormat="1" ht="58.5" customHeight="1" x14ac:dyDescent="0.25">
      <c r="A55" s="64" t="str">
        <f>IF(I55&lt;61,MAX($A$8:A54)+1,"")</f>
        <v/>
      </c>
      <c r="B55" s="242"/>
      <c r="C55" s="66" t="s">
        <v>5</v>
      </c>
      <c r="D55" s="234"/>
      <c r="E55" s="232"/>
      <c r="F55" s="71" t="s">
        <v>56</v>
      </c>
      <c r="G55" s="217"/>
      <c r="H55" s="38" t="s">
        <v>59</v>
      </c>
      <c r="I55" s="30">
        <v>80</v>
      </c>
      <c r="J55" s="33" t="s">
        <v>228</v>
      </c>
    </row>
    <row r="56" spans="1:10" s="8" customFormat="1" ht="23.25" customHeight="1" x14ac:dyDescent="0.25">
      <c r="A56" s="64" t="str">
        <f>IF(I56&lt;61,MAX($A$8:A55)+1,"")</f>
        <v/>
      </c>
      <c r="B56" s="214" t="s">
        <v>58</v>
      </c>
      <c r="C56" s="67" t="s">
        <v>58</v>
      </c>
      <c r="D56" s="235">
        <f>IF(SUM(I56:I61)=0,"",AVERAGE(I56:I64))</f>
        <v>73.111111111111114</v>
      </c>
      <c r="E56" s="236" t="s">
        <v>60</v>
      </c>
      <c r="F56" s="70" t="s">
        <v>60</v>
      </c>
      <c r="G56" s="217">
        <f>IF(SUM(I56:I61)=0,"",AVERAGE(I56:I64))</f>
        <v>73.111111111111114</v>
      </c>
      <c r="H56" s="38" t="s">
        <v>41</v>
      </c>
      <c r="I56" s="30">
        <v>82</v>
      </c>
      <c r="J56" s="31" t="s">
        <v>227</v>
      </c>
    </row>
    <row r="57" spans="1:10" s="8" customFormat="1" ht="34.5" customHeight="1" x14ac:dyDescent="0.25">
      <c r="A57" s="64" t="str">
        <f>IF(I57&lt;61,MAX($A$8:A56)+1,"")</f>
        <v/>
      </c>
      <c r="B57" s="215"/>
      <c r="C57" s="67" t="s">
        <v>58</v>
      </c>
      <c r="D57" s="228"/>
      <c r="E57" s="237"/>
      <c r="F57" s="70" t="s">
        <v>60</v>
      </c>
      <c r="G57" s="217"/>
      <c r="H57" s="38" t="s">
        <v>26</v>
      </c>
      <c r="I57" s="30">
        <v>75</v>
      </c>
      <c r="J57" s="31" t="s">
        <v>228</v>
      </c>
    </row>
    <row r="58" spans="1:10" s="8" customFormat="1" ht="141" customHeight="1" x14ac:dyDescent="0.25">
      <c r="A58" s="64" t="str">
        <f>IF(I58&lt;61,MAX($A$8:A57)+1,"")</f>
        <v/>
      </c>
      <c r="B58" s="215"/>
      <c r="C58" s="67" t="s">
        <v>58</v>
      </c>
      <c r="D58" s="228"/>
      <c r="E58" s="237"/>
      <c r="F58" s="70" t="s">
        <v>60</v>
      </c>
      <c r="G58" s="217"/>
      <c r="H58" s="38" t="s">
        <v>104</v>
      </c>
      <c r="I58" s="30">
        <v>73</v>
      </c>
      <c r="J58" s="31" t="s">
        <v>270</v>
      </c>
    </row>
    <row r="59" spans="1:10" s="8" customFormat="1" ht="42" customHeight="1" x14ac:dyDescent="0.25">
      <c r="A59" s="64" t="str">
        <f>IF(I59&lt;61,MAX($A$8:A58)+1,"")</f>
        <v/>
      </c>
      <c r="B59" s="215"/>
      <c r="C59" s="67" t="s">
        <v>58</v>
      </c>
      <c r="D59" s="228"/>
      <c r="E59" s="237"/>
      <c r="F59" s="70" t="s">
        <v>60</v>
      </c>
      <c r="G59" s="217"/>
      <c r="H59" s="38" t="s">
        <v>33</v>
      </c>
      <c r="I59" s="30">
        <v>72</v>
      </c>
      <c r="J59" s="31" t="s">
        <v>302</v>
      </c>
    </row>
    <row r="60" spans="1:10" s="8" customFormat="1" ht="64.5" customHeight="1" x14ac:dyDescent="0.25">
      <c r="A60" s="64" t="str">
        <f>IF(I60&lt;61,MAX($A$8:A59)+1,"")</f>
        <v/>
      </c>
      <c r="B60" s="215"/>
      <c r="C60" s="67" t="s">
        <v>58</v>
      </c>
      <c r="D60" s="228"/>
      <c r="E60" s="237"/>
      <c r="F60" s="70" t="s">
        <v>60</v>
      </c>
      <c r="G60" s="217"/>
      <c r="H60" s="38" t="s">
        <v>34</v>
      </c>
      <c r="I60" s="30">
        <v>72</v>
      </c>
      <c r="J60" s="31" t="s">
        <v>226</v>
      </c>
    </row>
    <row r="61" spans="1:10" s="8" customFormat="1" ht="40.5" customHeight="1" x14ac:dyDescent="0.25">
      <c r="A61" s="64" t="str">
        <f>IF(I61&lt;61,MAX($A$8:A60)+1,"")</f>
        <v/>
      </c>
      <c r="B61" s="215"/>
      <c r="C61" s="67" t="s">
        <v>58</v>
      </c>
      <c r="D61" s="228"/>
      <c r="E61" s="237"/>
      <c r="F61" s="70" t="s">
        <v>60</v>
      </c>
      <c r="G61" s="217"/>
      <c r="H61" s="38" t="s">
        <v>35</v>
      </c>
      <c r="I61" s="30">
        <v>72</v>
      </c>
      <c r="J61" s="31" t="s">
        <v>247</v>
      </c>
    </row>
    <row r="62" spans="1:10" s="8" customFormat="1" ht="53.25" customHeight="1" x14ac:dyDescent="0.25">
      <c r="A62" s="64" t="str">
        <f>IF(I62&lt;61,MAX($A$8:A61)+1,"")</f>
        <v/>
      </c>
      <c r="B62" s="215"/>
      <c r="C62" s="67" t="s">
        <v>58</v>
      </c>
      <c r="D62" s="228"/>
      <c r="E62" s="237"/>
      <c r="F62" s="70" t="s">
        <v>60</v>
      </c>
      <c r="G62" s="217"/>
      <c r="H62" s="39" t="s">
        <v>36</v>
      </c>
      <c r="I62" s="30">
        <v>70</v>
      </c>
      <c r="J62" s="31" t="s">
        <v>248</v>
      </c>
    </row>
    <row r="63" spans="1:10" s="8" customFormat="1" ht="40.5" customHeight="1" x14ac:dyDescent="0.25">
      <c r="A63" s="64" t="str">
        <f>IF(I63&lt;61,MAX($A$8:A62)+1,"")</f>
        <v/>
      </c>
      <c r="B63" s="215"/>
      <c r="C63" s="67" t="s">
        <v>58</v>
      </c>
      <c r="D63" s="228"/>
      <c r="E63" s="237"/>
      <c r="F63" s="70" t="s">
        <v>60</v>
      </c>
      <c r="G63" s="217"/>
      <c r="H63" s="38" t="s">
        <v>38</v>
      </c>
      <c r="I63" s="30">
        <v>70</v>
      </c>
      <c r="J63" s="31" t="s">
        <v>249</v>
      </c>
    </row>
    <row r="64" spans="1:10" s="8" customFormat="1" ht="40.5" customHeight="1" x14ac:dyDescent="0.25">
      <c r="A64" s="64" t="str">
        <f>IF(I64&lt;61,MAX($A$8:A63)+1,"")</f>
        <v/>
      </c>
      <c r="B64" s="216"/>
      <c r="C64" s="67" t="s">
        <v>58</v>
      </c>
      <c r="D64" s="229"/>
      <c r="E64" s="238"/>
      <c r="F64" s="70" t="s">
        <v>60</v>
      </c>
      <c r="G64" s="217"/>
      <c r="H64" s="38" t="s">
        <v>40</v>
      </c>
      <c r="I64" s="30">
        <v>72</v>
      </c>
      <c r="J64" s="31" t="s">
        <v>250</v>
      </c>
    </row>
    <row r="65" spans="1:10" s="8" customFormat="1" ht="54" customHeight="1" x14ac:dyDescent="0.25">
      <c r="A65" s="64" t="str">
        <f>IF(I65&lt;61,MAX($A$8:A64)+1,"")</f>
        <v/>
      </c>
      <c r="B65" s="214" t="s">
        <v>57</v>
      </c>
      <c r="C65" s="67" t="s">
        <v>57</v>
      </c>
      <c r="D65" s="219">
        <f>IF(SUM(I65:I69)=0,"",AVERAGE(I65:I69))</f>
        <v>73.599999999999994</v>
      </c>
      <c r="E65" s="236" t="s">
        <v>76</v>
      </c>
      <c r="F65" s="70" t="s">
        <v>76</v>
      </c>
      <c r="G65" s="217">
        <f>IF(SUM(I65:I69)=0,"",AVERAGE(I65:I69))</f>
        <v>73.599999999999994</v>
      </c>
      <c r="H65" s="38" t="s">
        <v>37</v>
      </c>
      <c r="I65" s="30">
        <v>70</v>
      </c>
      <c r="J65" s="31" t="s">
        <v>229</v>
      </c>
    </row>
    <row r="66" spans="1:10" s="8" customFormat="1" ht="45" customHeight="1" x14ac:dyDescent="0.25">
      <c r="A66" s="64">
        <f>IF(I66&lt;61,MAX($A$8:A65)+1,"")</f>
        <v>5</v>
      </c>
      <c r="B66" s="215"/>
      <c r="C66" s="67" t="s">
        <v>57</v>
      </c>
      <c r="D66" s="220"/>
      <c r="E66" s="237"/>
      <c r="F66" s="70" t="s">
        <v>76</v>
      </c>
      <c r="G66" s="217"/>
      <c r="H66" s="39" t="s">
        <v>39</v>
      </c>
      <c r="I66" s="30">
        <v>60</v>
      </c>
      <c r="J66" s="31" t="s">
        <v>251</v>
      </c>
    </row>
    <row r="67" spans="1:10" s="8" customFormat="1" ht="41.25" customHeight="1" x14ac:dyDescent="0.25">
      <c r="A67" s="64" t="str">
        <f>IF(I67&lt;61,MAX($A$8:A66)+1,"")</f>
        <v/>
      </c>
      <c r="B67" s="215"/>
      <c r="C67" s="67" t="s">
        <v>57</v>
      </c>
      <c r="D67" s="220"/>
      <c r="E67" s="237"/>
      <c r="F67" s="70" t="s">
        <v>76</v>
      </c>
      <c r="G67" s="217"/>
      <c r="H67" s="39" t="s">
        <v>79</v>
      </c>
      <c r="I67" s="30">
        <v>82</v>
      </c>
      <c r="J67" s="31" t="s">
        <v>230</v>
      </c>
    </row>
    <row r="68" spans="1:10" s="8" customFormat="1" ht="45.75" customHeight="1" x14ac:dyDescent="0.25">
      <c r="A68" s="64" t="str">
        <f>IF(I68&lt;61,MAX($A$8:A67)+1,"")</f>
        <v/>
      </c>
      <c r="B68" s="215"/>
      <c r="C68" s="67" t="s">
        <v>57</v>
      </c>
      <c r="D68" s="220"/>
      <c r="E68" s="237"/>
      <c r="F68" s="70" t="s">
        <v>76</v>
      </c>
      <c r="G68" s="217"/>
      <c r="H68" s="39" t="s">
        <v>78</v>
      </c>
      <c r="I68" s="30">
        <v>82</v>
      </c>
      <c r="J68" s="31" t="s">
        <v>231</v>
      </c>
    </row>
    <row r="69" spans="1:10" s="8" customFormat="1" ht="57" customHeight="1" thickBot="1" x14ac:dyDescent="0.3">
      <c r="A69" s="64" t="str">
        <f>IF(I69&lt;61,MAX($A$8:A68)+1,"")</f>
        <v/>
      </c>
      <c r="B69" s="216"/>
      <c r="C69" s="67" t="s">
        <v>57</v>
      </c>
      <c r="D69" s="221"/>
      <c r="E69" s="239"/>
      <c r="F69" s="70" t="s">
        <v>76</v>
      </c>
      <c r="G69" s="218"/>
      <c r="H69" s="40" t="s">
        <v>105</v>
      </c>
      <c r="I69" s="30">
        <v>74</v>
      </c>
      <c r="J69" s="34" t="s">
        <v>232</v>
      </c>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57" activePane="bottomRight" state="frozen"/>
      <selection pane="topRight" activeCell="N1" sqref="N1"/>
      <selection pane="bottomLeft" activeCell="A7" sqref="A7"/>
      <selection pane="bottomRight" activeCell="L47" sqref="L47"/>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0"/>
      <c r="D4" s="261"/>
      <c r="E4" s="266" t="s">
        <v>107</v>
      </c>
      <c r="F4" s="266"/>
      <c r="G4" s="266"/>
      <c r="H4" s="266"/>
      <c r="I4" s="266"/>
      <c r="J4" s="266"/>
      <c r="K4" s="266"/>
      <c r="L4" s="267"/>
      <c r="M4" s="55"/>
    </row>
    <row r="5" spans="1:13" s="8" customFormat="1" ht="24" thickBot="1" x14ac:dyDescent="0.4">
      <c r="A5" s="50"/>
      <c r="B5" s="54"/>
      <c r="C5" s="262"/>
      <c r="D5" s="263"/>
      <c r="E5" s="264" t="s">
        <v>77</v>
      </c>
      <c r="F5" s="264"/>
      <c r="G5" s="264"/>
      <c r="H5" s="264"/>
      <c r="I5" s="264"/>
      <c r="J5" s="264"/>
      <c r="K5" s="264"/>
      <c r="L5" s="265"/>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8" t="s">
        <v>65</v>
      </c>
      <c r="D7" s="268"/>
      <c r="E7" s="268"/>
      <c r="F7" s="268"/>
      <c r="G7" s="268"/>
      <c r="H7" s="268"/>
      <c r="I7" s="268"/>
      <c r="J7" s="268"/>
      <c r="K7" s="268"/>
      <c r="L7" s="268"/>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75.06557377049181</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76.80952380952381</v>
      </c>
      <c r="G35" s="50"/>
      <c r="H35" s="50"/>
      <c r="I35" s="50"/>
      <c r="J35" s="50"/>
      <c r="K35" s="50"/>
      <c r="L35" s="50"/>
      <c r="M35" s="55"/>
    </row>
    <row r="36" spans="1:13" s="8" customFormat="1" x14ac:dyDescent="0.25">
      <c r="A36" s="50"/>
      <c r="B36" s="54"/>
      <c r="C36" s="50"/>
      <c r="D36" s="50" t="str">
        <f>AUTODIAGNÓSTICO!B28</f>
        <v>EJECUTAR</v>
      </c>
      <c r="E36" s="50">
        <v>100</v>
      </c>
      <c r="F36" s="50">
        <f>AUTODIAGNÓSTICO!D28</f>
        <v>75.714285714285708</v>
      </c>
      <c r="G36" s="50"/>
      <c r="H36" s="50"/>
      <c r="I36" s="50"/>
      <c r="J36" s="50"/>
      <c r="K36" s="50"/>
      <c r="L36" s="50"/>
      <c r="M36" s="55"/>
    </row>
    <row r="37" spans="1:13" s="8" customFormat="1" x14ac:dyDescent="0.25">
      <c r="A37" s="50"/>
      <c r="B37" s="54"/>
      <c r="C37" s="50"/>
      <c r="D37" s="50" t="str">
        <f>AUTODIAGNÓSTICO!B56</f>
        <v>VERIFICAR</v>
      </c>
      <c r="E37" s="50">
        <v>100</v>
      </c>
      <c r="F37" s="50">
        <f>AUTODIAGNÓSTICO!D56</f>
        <v>73.111111111111114</v>
      </c>
      <c r="G37" s="50"/>
      <c r="H37" s="50"/>
      <c r="I37" s="50"/>
      <c r="J37" s="50"/>
      <c r="K37" s="50"/>
      <c r="L37" s="50"/>
      <c r="M37" s="55"/>
    </row>
    <row r="38" spans="1:13" s="8" customFormat="1" x14ac:dyDescent="0.25">
      <c r="A38" s="50"/>
      <c r="B38" s="54"/>
      <c r="C38" s="50"/>
      <c r="D38" s="50" t="str">
        <f>AUTODIAGNÓSTICO!B65</f>
        <v>ACTUAR</v>
      </c>
      <c r="E38" s="50">
        <v>100</v>
      </c>
      <c r="F38" s="50">
        <f>AUTODIAGNÓSTICO!D65</f>
        <v>73.599999999999994</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9" t="s">
        <v>70</v>
      </c>
      <c r="D56" s="259"/>
      <c r="E56" s="259"/>
      <c r="F56" s="259"/>
      <c r="G56" s="259"/>
      <c r="H56" s="259"/>
      <c r="I56" s="259"/>
      <c r="J56" s="259"/>
      <c r="K56" s="259"/>
      <c r="L56" s="259"/>
      <c r="M56" s="55"/>
    </row>
    <row r="57" spans="1:13" s="8" customFormat="1" x14ac:dyDescent="0.25">
      <c r="A57" s="50"/>
      <c r="B57" s="54"/>
      <c r="C57" s="109"/>
      <c r="D57" s="109"/>
      <c r="E57" s="109"/>
      <c r="F57" s="109"/>
      <c r="G57" s="109"/>
      <c r="H57" s="109"/>
      <c r="I57" s="109"/>
      <c r="J57" s="109"/>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80</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78</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78</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73.333333333333329</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74.714285714285708</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9" t="s">
        <v>71</v>
      </c>
      <c r="D78" s="259"/>
      <c r="E78" s="259"/>
      <c r="F78" s="259"/>
      <c r="G78" s="259"/>
      <c r="H78" s="259"/>
      <c r="I78" s="259"/>
      <c r="J78" s="259"/>
      <c r="K78" s="259"/>
      <c r="L78" s="259"/>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80</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73.666666666666671</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66.666666666666671</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76.666666666666671</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75.75</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9" t="s">
        <v>72</v>
      </c>
      <c r="D102" s="259"/>
      <c r="E102" s="259"/>
      <c r="F102" s="259"/>
      <c r="G102" s="259"/>
      <c r="H102" s="259"/>
      <c r="I102" s="259"/>
      <c r="J102" s="259"/>
      <c r="K102" s="259"/>
      <c r="L102" s="259"/>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73.111111111111114</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9" t="s">
        <v>73</v>
      </c>
      <c r="D128" s="259"/>
      <c r="E128" s="259"/>
      <c r="F128" s="259"/>
      <c r="G128" s="259"/>
      <c r="H128" s="259"/>
      <c r="I128" s="259"/>
      <c r="J128" s="259"/>
      <c r="K128" s="259"/>
      <c r="L128" s="259"/>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73.599999999999994</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24" activePane="bottomRight" state="frozen"/>
      <selection pane="topRight" activeCell="F1" sqref="F1"/>
      <selection pane="bottomLeft" activeCell="A3" sqref="A3"/>
      <selection pane="bottomRight" activeCell="C24" sqref="C24"/>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9" t="s">
        <v>108</v>
      </c>
      <c r="D8" s="269"/>
      <c r="E8" s="269"/>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70">
        <f>AUTODIAGNÓSTICO!E6</f>
        <v>154172000247</v>
      </c>
      <c r="D11" s="271"/>
      <c r="E11" s="21">
        <f>AUTODIAGNÓSTICO!I6</f>
        <v>75.06557377049181</v>
      </c>
      <c r="F11" s="22"/>
    </row>
    <row r="12" spans="2:6" s="8" customFormat="1" ht="45" customHeight="1" thickBot="1" x14ac:dyDescent="0.3">
      <c r="B12" s="12"/>
      <c r="C12" s="272"/>
      <c r="D12" s="273"/>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workbookViewId="0">
      <selection activeCell="H9" sqref="H9:H13"/>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4" t="s">
        <v>121</v>
      </c>
      <c r="L7" s="275"/>
      <c r="N7">
        <v>2026</v>
      </c>
      <c r="O7">
        <v>2026</v>
      </c>
    </row>
    <row r="8" spans="1:15" ht="28.5" customHeight="1" thickBot="1" x14ac:dyDescent="0.3">
      <c r="A8" s="276" t="s">
        <v>145</v>
      </c>
      <c r="B8" s="306"/>
      <c r="C8" s="277"/>
      <c r="D8" s="276" t="s">
        <v>122</v>
      </c>
      <c r="E8" s="306"/>
      <c r="F8" s="307" t="s">
        <v>123</v>
      </c>
      <c r="G8" s="308"/>
      <c r="H8" s="78" t="s">
        <v>124</v>
      </c>
      <c r="I8" s="276" t="s">
        <v>125</v>
      </c>
      <c r="J8" s="277"/>
      <c r="K8" s="77" t="s">
        <v>126</v>
      </c>
      <c r="L8" s="77" t="s">
        <v>127</v>
      </c>
      <c r="N8">
        <v>2027</v>
      </c>
      <c r="O8">
        <v>2027</v>
      </c>
    </row>
    <row r="9" spans="1:15" x14ac:dyDescent="0.25">
      <c r="A9" s="278" t="s">
        <v>252</v>
      </c>
      <c r="B9" s="279"/>
      <c r="C9" s="280"/>
      <c r="D9" s="299" t="s">
        <v>303</v>
      </c>
      <c r="E9" s="299"/>
      <c r="F9" s="287" t="s">
        <v>304</v>
      </c>
      <c r="G9" s="288"/>
      <c r="H9" s="288" t="s">
        <v>305</v>
      </c>
      <c r="I9" s="293" t="s">
        <v>306</v>
      </c>
      <c r="J9" s="294"/>
      <c r="K9" s="303">
        <v>2025</v>
      </c>
      <c r="L9" s="302">
        <v>2026</v>
      </c>
      <c r="M9" s="79"/>
      <c r="N9">
        <v>2028</v>
      </c>
      <c r="O9">
        <v>2028</v>
      </c>
    </row>
    <row r="10" spans="1:15" x14ac:dyDescent="0.25">
      <c r="A10" s="281"/>
      <c r="B10" s="282"/>
      <c r="C10" s="283"/>
      <c r="D10" s="300"/>
      <c r="E10" s="300"/>
      <c r="F10" s="289"/>
      <c r="G10" s="290"/>
      <c r="H10" s="290"/>
      <c r="I10" s="295" t="s">
        <v>307</v>
      </c>
      <c r="J10" s="296"/>
      <c r="K10" s="303"/>
      <c r="L10" s="303"/>
      <c r="M10" s="79"/>
      <c r="N10">
        <v>2029</v>
      </c>
      <c r="O10">
        <v>2029</v>
      </c>
    </row>
    <row r="11" spans="1:15" x14ac:dyDescent="0.25">
      <c r="A11" s="281"/>
      <c r="B11" s="282"/>
      <c r="C11" s="283"/>
      <c r="D11" s="300"/>
      <c r="E11" s="300"/>
      <c r="F11" s="289"/>
      <c r="G11" s="290"/>
      <c r="H11" s="290"/>
      <c r="I11" s="295" t="s">
        <v>308</v>
      </c>
      <c r="J11" s="296"/>
      <c r="K11" s="303"/>
      <c r="L11" s="303"/>
      <c r="M11" s="79"/>
      <c r="N11">
        <v>2030</v>
      </c>
      <c r="O11">
        <v>2030</v>
      </c>
    </row>
    <row r="12" spans="1:15" x14ac:dyDescent="0.25">
      <c r="A12" s="281"/>
      <c r="B12" s="282"/>
      <c r="C12" s="283"/>
      <c r="D12" s="300"/>
      <c r="E12" s="300"/>
      <c r="F12" s="289"/>
      <c r="G12" s="290"/>
      <c r="H12" s="290"/>
      <c r="I12" s="295"/>
      <c r="J12" s="296"/>
      <c r="K12" s="303"/>
      <c r="L12" s="303"/>
      <c r="M12" s="79"/>
      <c r="N12">
        <v>2031</v>
      </c>
      <c r="O12">
        <v>2031</v>
      </c>
    </row>
    <row r="13" spans="1:15" ht="15.75" thickBot="1" x14ac:dyDescent="0.3">
      <c r="A13" s="284"/>
      <c r="B13" s="285"/>
      <c r="C13" s="286"/>
      <c r="D13" s="301"/>
      <c r="E13" s="301"/>
      <c r="F13" s="291"/>
      <c r="G13" s="292"/>
      <c r="H13" s="292"/>
      <c r="I13" s="297"/>
      <c r="J13" s="298"/>
      <c r="K13" s="305"/>
      <c r="L13" s="304"/>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150" x14ac:dyDescent="0.25">
      <c r="A16" s="48">
        <v>1</v>
      </c>
      <c r="B16" s="49" t="str">
        <f>VLOOKUP(A16,AUTODIAGNÓSTICO!$A$9:$J$69,3,0)</f>
        <v>PLANEAR</v>
      </c>
      <c r="C16" s="49" t="str">
        <f>VLOOKUP(A16,AUTODIAGNÓSTICO!A9:J69,6,0)</f>
        <v>Construir la estrategia de rendición de cuentas
 Paso 1. 
Identificación de los espacios de diálogo en los que la entidad rendirá cuentas</v>
      </c>
      <c r="D16" s="49" t="str">
        <f>VLOOKUP(A16,AUTODIAGNÓSTICO!A9:J69,8,0)</f>
        <v>Identificar los espacios y mecanismos de las actividades permanentes institucionales que pueden utilizarse como ejercicios de diálogo para la rendición de cuentas tales como: mesas de trabajo, foros, reuniones, etc.</v>
      </c>
      <c r="E16" s="76">
        <f>VLOOKUP(A16,AUTODIAGNÓSTICO!$A$9:$J$69,9,0)</f>
        <v>60</v>
      </c>
      <c r="F16" s="46" t="s">
        <v>309</v>
      </c>
      <c r="G16" s="46" t="s">
        <v>233</v>
      </c>
      <c r="H16" s="46" t="s">
        <v>310</v>
      </c>
      <c r="I16" s="46" t="s">
        <v>311</v>
      </c>
      <c r="J16" s="46" t="s">
        <v>312</v>
      </c>
      <c r="K16" s="47">
        <v>45685</v>
      </c>
      <c r="L16" s="47">
        <v>45989</v>
      </c>
    </row>
    <row r="17" spans="1:12" ht="165" x14ac:dyDescent="0.25">
      <c r="A17" s="48">
        <v>2</v>
      </c>
      <c r="B17" s="49" t="str">
        <f>VLOOKUP(A17,AUTODIAGNÓSTICO!$A$9:$J$69,3,0)</f>
        <v>PLANEAR</v>
      </c>
      <c r="C17" s="49" t="str">
        <f>VLOOKUP(A17,AUTODIAGNÓSTICO!A10:J70,6,0)</f>
        <v>Construir la estrategia de rendición de cuentas 
 Paso 2. 
Definir la estrategia para implementar el ejercicio de rendición de cuentas</v>
      </c>
      <c r="D17" s="49" t="str">
        <f>VLOOKUP(A17,AUTODIAGNÓSTICO!A10:J70,8,0)</f>
        <v>Establecer los canales y mecanismos virtuales que complementarán las acciones de diálogo definidas para temas específicos y para los temas generales.</v>
      </c>
      <c r="E17" s="76">
        <f>VLOOKUP(A17,AUTODIAGNÓSTICO!$A$9:$J$69,9,0)</f>
        <v>60</v>
      </c>
      <c r="F17" s="46" t="s">
        <v>313</v>
      </c>
      <c r="G17" s="46" t="s">
        <v>271</v>
      </c>
      <c r="H17" s="46" t="s">
        <v>253</v>
      </c>
      <c r="I17" s="46" t="s">
        <v>272</v>
      </c>
      <c r="J17" s="46" t="s">
        <v>254</v>
      </c>
      <c r="K17" s="47">
        <v>45715</v>
      </c>
      <c r="L17" s="47">
        <v>45989</v>
      </c>
    </row>
    <row r="18" spans="1:12" ht="60" x14ac:dyDescent="0.25">
      <c r="A18" s="48">
        <v>3</v>
      </c>
      <c r="B18" s="49" t="str">
        <f>VLOOKUP(A18,AUTODIAGNÓSTICO!$A$9:$J$69,3,0)</f>
        <v>EJECUTAR</v>
      </c>
      <c r="C18" s="49" t="str">
        <f>VLOOKUP(A18,AUTODIAGNÓSTICO!A11:J71,6,0)</f>
        <v>Preparar los espacios de diálogo</v>
      </c>
      <c r="D18" s="49" t="str">
        <f>VLOOKUP(A18,AUTODIAGNÓSTICO!A11:J71,8,0)</f>
        <v xml:space="preserve">Identificar si en los ejercicios de rendición de cuentas de la vigencia anterior, involucró a todos los grupos de valor . </v>
      </c>
      <c r="E18" s="76">
        <f>VLOOKUP(A18,AUTODIAGNÓSTICO!$A$9:$J$69,9,0)</f>
        <v>60</v>
      </c>
      <c r="F18" s="46" t="s">
        <v>314</v>
      </c>
      <c r="G18" s="46" t="s">
        <v>255</v>
      </c>
      <c r="H18" s="46" t="s">
        <v>273</v>
      </c>
      <c r="I18" s="46" t="s">
        <v>234</v>
      </c>
      <c r="J18" s="46" t="s">
        <v>235</v>
      </c>
      <c r="K18" s="47">
        <v>45685</v>
      </c>
      <c r="L18" s="47">
        <v>45989</v>
      </c>
    </row>
    <row r="19" spans="1:12" ht="45" x14ac:dyDescent="0.25">
      <c r="A19" s="48">
        <v>4</v>
      </c>
      <c r="B19" s="49" t="str">
        <f>VLOOKUP(A19,AUTODIAGNÓSTICO!$A$9:$J$69,3,0)</f>
        <v>EJECUTAR</v>
      </c>
      <c r="C19" s="49" t="str">
        <f>VLOOKUP(A19,AUTODIAGNÓSTICO!A12:J72,6,0)</f>
        <v>Preparar los espacios de diálogo</v>
      </c>
      <c r="D19" s="49" t="str">
        <f>VLOOKUP(A19,AUTODIAGNÓSTICO!A12:J72,8,0)</f>
        <v>Definir y organizar los espacios de diálogo de acuerdo a los grupos de interés y temas priorizados.</v>
      </c>
      <c r="E19" s="76">
        <f>VLOOKUP(A19,AUTODIAGNÓSTICO!$A$9:$J$69,9,0)</f>
        <v>60</v>
      </c>
      <c r="F19" s="46" t="s">
        <v>274</v>
      </c>
      <c r="G19" s="46" t="s">
        <v>275</v>
      </c>
      <c r="H19" s="46" t="s">
        <v>276</v>
      </c>
      <c r="I19" s="46" t="s">
        <v>236</v>
      </c>
      <c r="J19" s="46" t="s">
        <v>277</v>
      </c>
      <c r="K19" s="47">
        <v>45670</v>
      </c>
      <c r="L19" s="47">
        <v>45716</v>
      </c>
    </row>
    <row r="20" spans="1:12" ht="90" x14ac:dyDescent="0.25">
      <c r="A20" s="48">
        <v>5</v>
      </c>
      <c r="B20" s="49" t="str">
        <f>VLOOKUP(A20,AUTODIAGNÓSTICO!$A$9:$J$69,3,0)</f>
        <v>ACTUAR</v>
      </c>
      <c r="C20" s="49" t="str">
        <f>VLOOKUP(A20,AUTODIAGNÓSTICO!A13:J73,6,0)</f>
        <v>Establecer acciones de mejora del proceso de rendición de cuenta</v>
      </c>
      <c r="D20" s="49" t="str">
        <f>VLOOKUP(A20,AUTODIAGNÓSTICO!A13:J73,8,0)</f>
        <v xml:space="preserve">Evaluar y verificar por parte de la oficina de control interno que se garanticen los mecanismos de participación ciudadana en la rendición de cuentas. </v>
      </c>
      <c r="E20" s="76">
        <f>VLOOKUP(A20,AUTODIAGNÓSTICO!$A$9:$J$69,9,0)</f>
        <v>60</v>
      </c>
      <c r="F20" s="46" t="s">
        <v>278</v>
      </c>
      <c r="G20" s="46" t="s">
        <v>256</v>
      </c>
      <c r="H20" s="46" t="s">
        <v>279</v>
      </c>
      <c r="I20" s="46" t="s">
        <v>257</v>
      </c>
      <c r="J20" s="46" t="s">
        <v>239</v>
      </c>
      <c r="K20" s="47">
        <v>45670</v>
      </c>
      <c r="L20" s="47">
        <v>45716</v>
      </c>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t="s">
        <v>315</v>
      </c>
      <c r="G21" s="46" t="s">
        <v>237</v>
      </c>
      <c r="H21" s="46" t="s">
        <v>316</v>
      </c>
      <c r="I21" s="46" t="s">
        <v>238</v>
      </c>
      <c r="J21" s="46" t="s">
        <v>317</v>
      </c>
      <c r="K21" s="47">
        <v>45685</v>
      </c>
      <c r="L21" s="47">
        <v>45989</v>
      </c>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2025-05-26T18:54:24Z</dcterms:modified>
</cp:coreProperties>
</file>