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Audiencia pública 2023\Documentos audiencia 2023\"/>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8800" windowHeight="12330"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F35" i="2"/>
  <c r="A23" i="1" l="1"/>
  <c r="A24" i="1" l="1"/>
  <c r="A25" i="1" l="1"/>
  <c r="A26" i="1" l="1"/>
  <c r="A27" i="1" l="1"/>
  <c r="A28" i="1" l="1"/>
  <c r="A29" i="1" l="1"/>
  <c r="A30" i="1" l="1"/>
  <c r="A31" i="1" l="1"/>
  <c r="A32" i="1" l="1"/>
  <c r="A33" i="1" l="1"/>
  <c r="A34" i="1" l="1"/>
  <c r="A35" i="1" l="1"/>
  <c r="A36" i="1" l="1"/>
  <c r="A37" i="1" l="1"/>
  <c r="A38" i="1" l="1"/>
  <c r="A39" i="1" l="1"/>
  <c r="A40" i="1"/>
  <c r="A41" i="1" l="1"/>
  <c r="A42" i="1" l="1"/>
  <c r="A43" i="1" l="1"/>
  <c r="A44" i="1" l="1"/>
  <c r="A45" i="1" l="1"/>
  <c r="A46" i="1"/>
  <c r="A47" i="1" l="1"/>
  <c r="A48" i="1" l="1"/>
  <c r="A49" i="1" s="1"/>
  <c r="A50" i="1" l="1"/>
  <c r="A51" i="1" l="1"/>
  <c r="A52" i="1" l="1"/>
  <c r="A53" i="1" l="1"/>
  <c r="A54" i="1" l="1"/>
  <c r="A55" i="1" l="1"/>
  <c r="A56" i="1" l="1"/>
  <c r="A57" i="1" l="1"/>
  <c r="A58" i="1" l="1"/>
  <c r="A59" i="1" l="1"/>
  <c r="A60" i="1" l="1"/>
  <c r="A61" i="1" l="1"/>
  <c r="A62" i="1" l="1"/>
  <c r="A63" i="1" l="1"/>
  <c r="A64" i="1" l="1"/>
  <c r="A65" i="1" l="1"/>
  <c r="A66" i="1" l="1"/>
  <c r="A67" i="1" l="1"/>
  <c r="A68" i="1" l="1"/>
  <c r="A69" i="1" l="1"/>
  <c r="E16" i="4" l="1"/>
  <c r="B18" i="4"/>
  <c r="D18" i="4"/>
  <c r="C18" i="4"/>
  <c r="E20" i="4"/>
  <c r="E21" i="4"/>
  <c r="B16" i="4"/>
  <c r="D16" i="4"/>
  <c r="C16" i="4"/>
  <c r="D17" i="4"/>
  <c r="B17" i="4"/>
  <c r="C17" i="4"/>
  <c r="E17" i="4"/>
  <c r="E18" i="4"/>
  <c r="E19" i="4"/>
  <c r="D19" i="4"/>
  <c r="C19" i="4"/>
  <c r="B19" i="4"/>
  <c r="B20" i="4"/>
  <c r="D20" i="4"/>
  <c r="C20" i="4"/>
  <c r="D21" i="4"/>
  <c r="B21" i="4"/>
  <c r="C21" i="4"/>
  <c r="B22" i="4"/>
  <c r="D31" i="4"/>
  <c r="D22" i="4"/>
  <c r="C22" i="4"/>
  <c r="B23" i="4"/>
  <c r="D23" i="4"/>
  <c r="C23" i="4"/>
  <c r="D24" i="4"/>
  <c r="C24" i="4"/>
  <c r="B24" i="4"/>
  <c r="B25" i="4"/>
  <c r="C25" i="4"/>
  <c r="D25" i="4"/>
  <c r="B27" i="4"/>
  <c r="C26" i="4"/>
  <c r="B26" i="4"/>
  <c r="D26" i="4"/>
  <c r="C28" i="4"/>
  <c r="D27" i="4"/>
  <c r="C27" i="4"/>
  <c r="D28" i="4"/>
  <c r="C30" i="4"/>
  <c r="C29" i="4"/>
  <c r="D29" i="4"/>
  <c r="D30" i="4"/>
  <c r="D32" i="4"/>
  <c r="C31" i="4"/>
  <c r="C44" i="4"/>
  <c r="C32" i="4"/>
  <c r="C33" i="4"/>
  <c r="D33" i="4"/>
  <c r="D34" i="4"/>
  <c r="C34" i="4"/>
  <c r="C35" i="4"/>
  <c r="D35" i="4"/>
  <c r="C36" i="4"/>
  <c r="D36" i="4"/>
  <c r="D37" i="4"/>
  <c r="C37" i="4"/>
  <c r="C38" i="4"/>
  <c r="D38" i="4"/>
  <c r="C39" i="4"/>
  <c r="D39" i="4"/>
  <c r="D40" i="4"/>
  <c r="C40" i="4"/>
  <c r="C41" i="4"/>
  <c r="D41" i="4"/>
  <c r="D42" i="4"/>
  <c r="C42" i="4"/>
  <c r="D43" i="4"/>
  <c r="C43" i="4"/>
  <c r="D44" i="4"/>
  <c r="C74" i="4"/>
  <c r="C45" i="4"/>
  <c r="D45" i="4"/>
  <c r="C46" i="4"/>
  <c r="D47" i="4"/>
  <c r="D46" i="4"/>
  <c r="C47" i="4"/>
  <c r="D49" i="4"/>
  <c r="C48" i="4"/>
  <c r="D48" i="4"/>
  <c r="C49" i="4"/>
  <c r="D50" i="4"/>
  <c r="C50" i="4"/>
  <c r="D51" i="4"/>
  <c r="C51" i="4"/>
  <c r="C52" i="4"/>
  <c r="D53" i="4"/>
  <c r="D52" i="4"/>
  <c r="C53" i="4"/>
  <c r="D55" i="4"/>
  <c r="C54" i="4"/>
  <c r="D54" i="4"/>
  <c r="C55" i="4"/>
  <c r="C56" i="4"/>
  <c r="D56" i="4"/>
  <c r="D58" i="4"/>
  <c r="D57" i="4"/>
  <c r="C57" i="4"/>
  <c r="C58" i="4"/>
  <c r="D59" i="4"/>
  <c r="C59" i="4"/>
  <c r="D61" i="4"/>
  <c r="D60" i="4"/>
  <c r="C60" i="4"/>
  <c r="C61" i="4"/>
  <c r="C63" i="4"/>
  <c r="C62" i="4"/>
  <c r="D62" i="4"/>
  <c r="D63" i="4"/>
  <c r="D64" i="4"/>
  <c r="C64" i="4"/>
  <c r="C65" i="4"/>
  <c r="D65" i="4"/>
  <c r="C67" i="4"/>
  <c r="D66" i="4"/>
  <c r="C66" i="4"/>
  <c r="D67" i="4"/>
  <c r="D68" i="4"/>
  <c r="C68" i="4"/>
  <c r="C69" i="4"/>
  <c r="D69" i="4"/>
  <c r="C70" i="4"/>
  <c r="D71" i="4"/>
  <c r="D70" i="4"/>
  <c r="C72" i="4"/>
  <c r="C71"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<sst xmlns="http://schemas.openxmlformats.org/spreadsheetml/2006/main" count="484" uniqueCount="317">
  <si>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</si>
  <si>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</si>
  <si>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</si>
  <si>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</si>
  <si>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</si>
  <si>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</si>
  <si>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</si>
  <si>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</si>
  <si>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</si>
  <si>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</si>
  <si>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</si>
  <si>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</si>
  <si>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</si>
  <si>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</si>
  <si>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</si>
  <si>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</si>
  <si>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</si>
  <si>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</si>
  <si>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</si>
  <si>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</si>
  <si>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</si>
  <si>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</si>
  <si>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</si>
  <si>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</si>
  <si>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</si>
  <si>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</si>
  <si>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</si>
  <si>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</si>
  <si>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</si>
  <si>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</si>
  <si>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</si>
  <si>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</si>
  <si>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</si>
  <si>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</si>
  <si>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</si>
  <si>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</si>
  <si>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</si>
  <si>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</si>
  <si>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</si>
  <si>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</si>
  <si>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</si>
  <si>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</si>
  <si>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</si>
  <si>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</si>
  <si>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</si>
  <si>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</si>
  <si>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</si>
  <si>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</si>
  <si>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</si>
  <si>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</si>
  <si>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</si>
  <si>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</si>
  <si>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</si>
  <si>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</si>
  <si>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</si>
  <si>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</si>
  <si>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</si>
  <si>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</si>
  <si>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</si>
  <si>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</si>
  <si>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</si>
  <si>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</si>
  <si>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</si>
  <si>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</si>
  <si>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</si>
  <si>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</si>
  <si>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</si>
  <si>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</si>
  <si>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</si>
  <si>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</si>
  <si>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</si>
  <si>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</si>
  <si>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</si>
  <si>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</si>
  <si>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</si>
  <si>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</si>
  <si>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</si>
  <si>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</si>
  <si>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</si>
  <si>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</si>
  <si>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</si>
  <si>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</si>
  <si>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</si>
  <si>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</si>
  <si>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</si>
  <si>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</si>
  <si>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</si>
  <si>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</si>
  <si>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</si>
  <si>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</si>
  <si>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</si>
  <si>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</si>
  <si>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</si>
  <si>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</si>
  <si>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</si>
  <si>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</si>
  <si>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</si>
  <si>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</si>
  <si>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</si>
  <si>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</si>
  <si>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</si>
  <si>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</si>
  <si>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</si>
  <si>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</si>
  <si>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</si>
  <si>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</si>
  <si>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</si>
  <si>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</si>
  <si>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</si>
  <si>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</si>
  <si>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</si>
  <si>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</si>
  <si>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</si>
  <si>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</si>
  <si>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</si>
  <si>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</si>
  <si>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</si>
  <si>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</si>
  <si>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</si>
  <si>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</si>
  <si>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</si>
  <si>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</si>
  <si>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</si>
  <si>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</si>
  <si>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</si>
  <si>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</si>
  <si>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</si>
  <si>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</si>
  <si>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</si>
  <si>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</si>
  <si>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</si>
  <si>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</si>
  <si>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</si>
  <si>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</si>
  <si>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</si>
  <si>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</si>
  <si>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</si>
  <si>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</si>
  <si>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</si>
  <si>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</si>
  <si>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</si>
  <si>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</si>
  <si>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</si>
  <si>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</si>
  <si>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</si>
  <si>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</si>
  <si>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</si>
  <si>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</si>
  <si>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</si>
  <si>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</si>
  <si>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</si>
  <si>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</si>
  <si>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</si>
  <si>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</si>
  <si>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</si>
  <si>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</si>
  <si>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</si>
  <si>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</si>
  <si>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</si>
  <si>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</si>
  <si>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</si>
  <si>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</si>
  <si>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</si>
  <si>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</si>
  <si>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</si>
  <si>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</si>
  <si>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</si>
  <si>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</si>
  <si>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</si>
  <si>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</si>
  <si>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</si>
  <si>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</si>
  <si>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</si>
  <si>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</si>
  <si>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</si>
  <si>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</si>
  <si>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</si>
  <si>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</si>
  <si>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</si>
  <si>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</si>
  <si>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</si>
  <si>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</si>
  <si>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</si>
  <si>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</si>
  <si>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</si>
  <si>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</si>
  <si>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</si>
  <si>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</si>
  <si>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</si>
  <si>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</si>
  <si>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</si>
  <si>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</si>
  <si>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</si>
  <si>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</si>
  <si>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</si>
  <si>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</si>
  <si>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</si>
  <si>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</si>
  <si>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</si>
  <si>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</si>
  <si>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</si>
  <si>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</si>
  <si>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</si>
  <si>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</si>
  <si>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</si>
  <si>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</si>
  <si>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</si>
  <si>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</si>
  <si>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</si>
  <si>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</si>
  <si>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</si>
  <si>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</si>
  <si>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</si>
  <si>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</si>
  <si>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</si>
  <si>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</si>
  <si>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</si>
  <si>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</si>
  <si>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</si>
  <si>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CHINACOTA</t>
  </si>
  <si>
    <t>Se constituye el equipo institucional con presencia del equipo directivo, lideres de área de gestión y funcionarios administrativos, mediante resolución rectoral. Los integrantes ya tienen experiencia en los procesos de rendición de cuentas por los ejercicios realizados en vigencias anteriores.</t>
  </si>
  <si>
    <t xml:space="preserve">Para la rendición de cuentas se tiene como referencia el Plan Nacional de Desarrollo, el Plan de Desarrollo Departamental, El Plan Educativo Institucional y PMI, </t>
  </si>
  <si>
    <t>Rectoría con el apoyo de Secretaria de la institución, se encargarán del manejo de la base de datos que debe contener todas las organizaciones, Instituciones Educativas, gremios y demás población civil relevante beneficiaria del servicio educativo, tales como Secretaria de Educación, Alcalde del municipio, Personería Municipal, Policía de infancia y adolescencia, Comisaria de Familia, padres de familia, miembros del Consejo Directivo, Personería Estudiantil, personal Docente y Directivo docente, y a toda la Comunidad Educativa en general, incluyendo medios de comunicación, para contactarlas e invitarlas a la Audiencia Pública de Rendición de Cuentas, quienes serán los principales interlocutores en este evento.</t>
  </si>
  <si>
    <t>Se tiene claridad sobre la importancia de este mecanismo de control social para favorecer los principios de transparencia, buen gobierno, eficienciay eficacia de la prestación del servicio educativo público en el Colegio San Luis Gonzaga.</t>
  </si>
  <si>
    <t>JOSE GREGORIO BAUTISTA RICO</t>
  </si>
  <si>
    <t>La Institución Educativa en cabeza del rector adelanta permanente actualización de información en la plataforma enjambre acorde a lo orientado por la SED</t>
  </si>
  <si>
    <t>La convocatoria será pública y abierta, el equipo institucional de apoyo para la rendición de cuentas de la institución, coordinará la logística y recursos físicos necesarios para atender el personal asistente a la Audiencia Pública.</t>
  </si>
  <si>
    <t>Se publicará informe en la pagina web institucional www.colzaga.edu.co y plataforma virtual  enjambre de la SED</t>
  </si>
  <si>
    <t>Se distribuirá entre los participantes un formulario de evaluación de la jornada de rendición de cuentas, con el fin de realizar el mejoramiento en los procesos futuros. Esta sección tendrá una duración máxima de 10 minutos.</t>
  </si>
  <si>
    <t xml:space="preserve">La Institución responderá en forma inmediata las preguntas o inquietudes que se presenten en la audiencia por los ciudadanos. En caso de no ser posible responder en ese momento, la institución se compromete a hacerlo en un tiempo prudencial. </t>
  </si>
  <si>
    <t>Actuar en correspondencia con las orientaciones normativas siempre será una prioridad para esta institución Educativa.</t>
  </si>
  <si>
    <t>A partir de las experiencias previas y el diligenciamiento de este audiagnóstico se formula el plan de acción para mejorar este proceso institucional.</t>
  </si>
  <si>
    <t>Se asumen las orientaciones ofertadas por la SED para mejorar los procesos institucionales en función de la ruta de mejoramiento académico continuo.</t>
  </si>
  <si>
    <t>Los Resultados de la rendición de cuentas serán consignados mediante MEMORIAS de la AUDIENCIA PUBLICA</t>
  </si>
  <si>
    <t>Reunionesejecutadas/reuniones programadas</t>
  </si>
  <si>
    <t>Intencionar la rendición de cuentas en los encuentros del equipo de calidad para una mayor eficiencia en la prestación del servicio educativo.</t>
  </si>
  <si>
    <t>Equipo de calidad de la institución Educativa</t>
  </si>
  <si>
    <t>Convocatorias; Actas de reunión; memorias</t>
  </si>
  <si>
    <t>Rector; organos del gobierno escolar</t>
  </si>
  <si>
    <t>orientaciones SED; resolución rectoral, actas de reunión</t>
  </si>
  <si>
    <t>Acciones de mejora implementadas/oportunidades de mejora detectadas</t>
  </si>
  <si>
    <t>Incoprporar en las agendas de reunión del equipo de calidad de la Institución educativa acciones de mejora del proceso de rendición de cuentas</t>
  </si>
  <si>
    <t>Orientaciones SED; actas de reunión</t>
  </si>
  <si>
    <t>Rector, equipo de calidad IE</t>
  </si>
  <si>
    <t>INSTITUCIÓN EDUCATIVA COLEGIO SAN LUIS GONZAGA</t>
  </si>
  <si>
    <t>El PMI 2022 y el seguimiento al mismo es un referente importante de este informe de gestión institucional.</t>
  </si>
  <si>
    <t>La Institución Educativa  fomenta el diálogo y participación permanente de los actores comunitarios, así como informa constantemente sobre sus dificultades y avances, conforme a la politica institucional de mejoramiento continuo.</t>
  </si>
  <si>
    <t>Se atiende lo orientado por la SED y se incorpora en la resolución rectoral N° 50 Por la cual se conforma el equipo de apoyo para la rendición de cuentas 2022 y se establece el reglamento para realizar la audiencia pública de rendiciíon de cuentas 2022.</t>
  </si>
  <si>
    <t>Se contemplan los recursos financieros requeridos para la logistica, organización y desarrollo de la audiencia pública de rendición de cuentas 2022.</t>
  </si>
  <si>
    <t>Se establece en la resolución rectoral 50 Por la cual se conforma el equipo de apoyo para la rendición de cuentas 2022;  se determina el reglamento para realizar la audiencia pública de rendiciíon de cuentas 2022 y en el plan de acción de la presente matriz.</t>
  </si>
  <si>
    <t>Se define el correo electrónico institucional, la página institucional de facebook y la plataforma academica del colegio, como canales virtuales complememtarios en el proceso de rendición de cuentas.</t>
  </si>
  <si>
    <t xml:space="preserve">Se establece como medios de comunicación: la Emisora Chinácota Estéreo, Carteleras Institucionales, Pagina Web Institucional, Facebook institucional, cuentas de correo electrónico institucional, cuaderno de seguimiento Gonzaguista  y correspondencia escrita. </t>
  </si>
  <si>
    <t xml:space="preserve">Se enfatizará en COBERTURA (población matriculada, nuevos cupos generados, estudiantes atendidos, estudiantes pertenecientes a poblaciones vulnerables,  tasa de deserción, etc.) CALIDAD (estudiantes beneficiados con proyectos de ampliación, adecuación, construcción o dotación de infraestructura, mejoramiento de las competencias en la enseñanza, estrategias de trabajo con los padres, etc.) INNOVACION (Internet, computador por estudiante, sistemas de información, etc.). INFORMACION FINANCIERA (presupuesto, plan de compras, SECOP II, balances, contratación, rendición de cuentas a la Secretaría de Educación y entes de control, etc.). </t>
  </si>
  <si>
    <t>La autoevaluación institucional, el PMI y el seguimiento al PMI son elementos de la politica de mejoramiento continuo de esta Institución Educativa.</t>
  </si>
  <si>
    <t>La Institución promueve de manera permanente el diálogo y la participación comunitaria, aunque en muchos casos no se logra una efectiva participación de los actores educativos.</t>
  </si>
  <si>
    <t xml:space="preserve">Este es el espacio donde se expone el informe en cabeza del señor Rector como representante de la autoridad y responsable ante el ciudadano por la prestación del servicio educativo, éste lo hace en forma global con los compromisos y los resultados y con el apoyo de las áreas se expone la información especializada.
En este primer bloque se expondrán en forma didáctica y amena las ejecuciones, logros, diﬁcultades y retos de la Institución Educativa. Se utilizará como estrategia pedagógica material audiovisual de cada área de gestión (Directiva, académica, Comunitaria, administrativa y financiera) con mini resúmenes didácticos. En este espacio se presentará informe de gestión y financiera articulada con los Planes de Mejoramiento Institucional. Se enfatizará en COBERTURA (población matriculada, nuevos cupos generados, estudiantes atendidos, estudiantes pertenecientes a poblaciones vulnerables, tasa de deserción, etc.) CALIDAD (estudiantes beneficiados con proyectos de ampliación, adecuación, construcción o dotación de infraestructura, mejoramiento de las competencias en la enseñanza, estrategias de trabajo con los padres, etc.) INNOVACION (Internet, computador por estudiante, sistemas de información, etc.). INFORMACION FINANCIERA (presupuesto, plan de compras, SECOP, balances, contratación, rendición de cuentas a la Secretaría de Educación y entes de control, etc.).
</t>
  </si>
  <si>
    <t>La página web www.colzaga,edu.co, facebook institucional y correo electrónico institucional son canales virtuales que complementan el ejercicio de rendición de cuentas en la Institución Educativa.</t>
  </si>
  <si>
    <t>Las recomendaciones y sugerencias serán consideradas como oportunidad de mejora en el marco de la politica de mejoramiento continuo de esta Institución Educativa.</t>
  </si>
  <si>
    <t>Las recomendaciones que presenten los órganos de control serán incorporados en las acciones de mejora de la institución.</t>
  </si>
  <si>
    <t>Todos los criterios de mejora que contribuyan en la cualificación de procesos institucionales serán considerados e incorporados en la politica de mejoramiento institucional.</t>
  </si>
  <si>
    <t>Año tras año estos indicadores son tomados como referente en la reformulación de estrategias que nos permitan avanzar hacia las metas de calidad del Proyecto Educativo Institucional.</t>
  </si>
  <si>
    <t>No se cuenta con oficina de control interno en la institución Educativa, no obstante se rinde informe a la SED como superior jerarquico, donde además nos orienta y apoya en estos delicados procesos de gestión e información.</t>
  </si>
  <si>
    <t>Continuar el proceso de rendición de cuentas para favorecer los principios de transparencia, buen gobierno, eficiencia y eficacia en la prestación del servicio público educativo de la Institución Educativa Colegio San Luis Gonzaga de Chinácota.</t>
  </si>
  <si>
    <t>Difundir informaciones institucionales a través de la g-suite de google; fomentar la comunicación institucional a través de la página web www.colzaga.edu.co; hacer uso permanente de la red social facebook de la Institución.</t>
  </si>
  <si>
    <t>Funcionarios directivos, administrativos y docentes de la Institución Educativa.</t>
  </si>
  <si>
    <t>Reuniones programadas/reuniones ejecutadas</t>
  </si>
  <si>
    <t>fecha de audiencia pública proyectada/fecha invitación audiencia pública publicada</t>
  </si>
  <si>
    <t>Orientaciones SED; actas de reunión; invitación.</t>
  </si>
  <si>
    <t>Se utilizará como estrategia pedagógica una presentación audiovisual que condensa los informes de cada área de gestión (Directiva, académica, Comunitaria, administrativa y financiera) con mini resúmenes didácticos.</t>
  </si>
  <si>
    <t>07 DE FEBRERO DE 2023</t>
  </si>
  <si>
    <t>Se estudió la guía orientadora elaborada por la Secretaria de Educación de Norte de Sanrander y se accedió al material de capacitación dispuesto en: https://www.funcionpublica.gov.co/web/murc/como-realiza-el-aprestamiento-para-la-rendicion-de-cuentas</t>
  </si>
  <si>
    <t>Se toma como referente los resultados de la autoevaluación institucional 2023 y el seguimiento al PMI 2023</t>
  </si>
  <si>
    <t xml:space="preserve">La autoevaluación institucional permite conocer los avances y aspectos por mejorar en cada área de gestión, proceso y componente. Se tienen en cuenta las perspectivas formuladas por los padres de familia y los estudiantes </t>
  </si>
  <si>
    <t>Se programa reunión para cumplir este propósito, donde además se toma la percepción de los actores comunitarios para retroalimentarlo y mejorarlo. Se publica en la página web institucional para conocimiento de la comunidad.</t>
  </si>
  <si>
    <t>Siguendo las explicaciones ofertadas por la SED se establecieron los temas del informe de rendición de cuentas 2023, considerando el PEI, las áreas de gestión y los aportes de los estamentos del gobierno escolar.</t>
  </si>
  <si>
    <t>Las asambleas docentes, los encuentros con padres de familia y de los estamentos del gobierno escolar constituyen un escenario propicio para la permanente rendición de cuentas de la gestión por parte de la Institución Educativa, aunque se hace necesaria una participación más efectiva de parte de los padres de familia para que aporten de modo más significativo en el cumplimiento de las metas trazadas.</t>
  </si>
  <si>
    <t>Se asignan en la resolución rectoral N° 049-2024, acorde a los perfiles y funciones de quienes integran el equipo institucional de apoyo para la rendición de cuentas de la vigencia escolar 2023.</t>
  </si>
  <si>
    <t>El técnico operativo - pagador de la institución educativa liderará este momento acorde al manejo presupuestal realizado por la Institución educativa, el manejo del Secop II, los registros y las evidencias pertinentes.</t>
  </si>
  <si>
    <t>Se cuenta con un PMI 2023 formulado y su respectivo seguimiento conforme a formato determinado por la SED y analisis de resultados por parte de la Institución Educativa.</t>
  </si>
  <si>
    <t>El informe da cuenta de los avances y oportunidades de mejora que la Institución Educativa registra en cada área de gestión durante la vigencia 2023.</t>
  </si>
  <si>
    <t>El informe financiero contiene el detalle de ingresos, gastos, situación de tesorería, polizas, evidencia documental y fotográfica de la gestión adelantada. Además esta información reposa en plataforma transaccional Secop II.</t>
  </si>
  <si>
    <t>Se dió respuesta oportuna a los derechos de petición que se presentaron; se atendió y solucionaron las quejas y reclamos de los padres de familia y los estudiantes cumpliendo el conducto regular y atendiendo el debido proceso.  Las situaciones escolares son resueltas en los horarios de atención a padres de familia y en los encuentros motivados para atender casos especiales.</t>
  </si>
  <si>
    <t>La institución educativa prevé la cartelera institucional, la página de facebook, el correo electrónico y el cuaderno de seguimiento gonzaguista, como otros canales de comunicación con la comunidad.</t>
  </si>
  <si>
    <t>Se publicará la información en la página web institucional: www.colzaga.edu.co; facebook institucional y cartelera institucional.</t>
  </si>
  <si>
    <t>Se identificaron y se convocó su participación. Se logró la participación de algunos de ellos, resultando dificil comprometer la participación de diversos actores que pueden aportar al buen funcionamiento de la Institución Educativa.</t>
  </si>
  <si>
    <t>La convocatoria para la Audiencia Pública se realizará con 20 días de antelación a la fecha señalada para la Rendición de Cuentas, en los siguientes medios de comunicación: Emisora Chinácota Estéreo, Carteleras Institucionales, Pagina Web Institucional, Facebook institucional y correspondencia escrita. En la Convocatoria se especificará que el informe de gestión que será rendido en la Audiencia pública se encuentra disponible en la Página Web www.colzaga.edu.co e impresos en la Secretaria General de la institución.</t>
  </si>
  <si>
    <t>Se convocan y desarrollan encuentros presenciales, se comparte información a través del correo institucional.</t>
  </si>
  <si>
    <t>Por los motivos de calendario escolar y los multiples compromisos institucionales, se hace 20 días antes. Esperamos  mejorar este indicador para futuros informes</t>
  </si>
  <si>
    <t>La información de gestión institucional 2023, se encuentra disponible para la comunidad educativa.</t>
  </si>
  <si>
    <t>La estrategia de rendición de cuentas incluye el diálogo y la participación comunitaria</t>
  </si>
  <si>
    <t>La inscripción para asistir al evento (Organismos y personas interesadas) se realizará a partir del lunes doce (12) de febrero y hasta el miercoles  veintiuno (21) de febrero de 2024. Dicha inscripción podrá realizarse telefónicamente en la línea 3214796096 o, por correo electrónico a la dirección electrónica: colzagachinacota@gmail.com</t>
  </si>
  <si>
    <t xml:space="preserve">La inscripción de preguntas tanto de las organizaciones, instituciones, como de la comunidad en general deberá realizarse hasta el día miercoles ventiuno (21) de febrero de 2024 a las 12:00 p.m. Para soportar las preguntas se podrán aportar los documentos fundamentales necesarios. </t>
  </si>
  <si>
    <t>Se hará registro de asistentes en la medida en que los participantes ingresen al evento audiencia pública de rendición de cuentas 2023.</t>
  </si>
  <si>
    <t>Se cumplirá ete ejercicio con el liderazgo del equipo institucional de apoyo a la rendición de cuentas 2023.</t>
  </si>
  <si>
    <t>Los resultados de la rendición de cuentas serán consignados mediante MEMORIAS de la AUDIENCIA PUBLICA, la cual incluirá, resumen del Acta, las respuestas a la totalidad de las preguntas inscritas a través de formato con las respuestas dadas, así como una relación de las propuestas, comentarios y/o sugerencias presentadas, además se adjuntará la evaluación de la experiencia basada en los resultados obtenidos.</t>
  </si>
  <si>
    <t>Los resultados de la audiencia pública de rendición de cuentas 2023, serán considerados en la formulación del PMI 2024  y la actualización del PEI.</t>
  </si>
  <si>
    <t>Informar a la comunidad educativa Gonzaguista sobre la gestión institucional alcanzada en la vigencia escolar 2023,resaltando los avances y oportunidades de mejora identificados, escuchando e incorporando sus inquietudes y propuestas en la ruta de mejoramiento académico institucional.</t>
  </si>
  <si>
    <t>La audiencia pública de rendición de cuentas de la vigencia escolar 2023, permitirá a la institución Educativa Colegio san luis Gonzaga contar con insumos de valor en la ruta de mejoramiento académico continuo definido en el Plan de mejoramiento institucional 2024.</t>
  </si>
  <si>
    <t>Audiencia pública 2023 organizada, desarrollada y evaluada/ acciones de mejora institucional vigencia escolar 2024.</t>
  </si>
  <si>
    <t>Realizar el alistamiento y preparación del informe de gestión correspondiente a la vigencia escolar 2023 de la Institución Educativa Colegio San Luis Gonzaga</t>
  </si>
  <si>
    <t>Convocar a los interlocutores y desarrollar la audiencia pública de rendición de cuentas vigencia 2023, conforme a las orientaciones ofertadas por la SED.</t>
  </si>
  <si>
    <t>Consolidar la información arrojada del ejercicio de participación comunitaria en audiencia pública de rendición de cuentas 2023, para prever las acciones de mejoramiento institucional y rendir los informes respectivos a las instancias pertinentes.</t>
  </si>
  <si>
    <t>Al finalizar la vigencia escolar 2024, se habrán promovido cuatro (4) mesas de trabajo del equipo de calidad de la IE, como ejercicios de dialogo para la rendición de cuentas y le mejoramiento institucional continuo.</t>
  </si>
  <si>
    <t>Autoevaluación institucional 2023, PMI 2023, Seguimiento al PMI 2023, equipo de calidad IE, evaluación rendición de cuentas 2023.</t>
  </si>
  <si>
    <t>durante la vigencia escolar 2024, se habrán fortalecido los canales virtuales como acción de diálogo para el continuo mejoramiento institucional</t>
  </si>
  <si>
    <t>Informaciones comunicadas a través de medios virtuales/canales virtuales disponibles para la comunicación con la comunidad educativa</t>
  </si>
  <si>
    <t>platatorma académica www.colzaga.edu.co; correo electrónico colzaga.edu.co; facebook Colegio San Luis Gonzaga.</t>
  </si>
  <si>
    <t>Durante la vigencia escolar 2024, los representantes de los organos del gobierno escolar e instancias de participación habrán presentado aportes al buen funcionamiento de la Institución educativa en sus diferentes áreas de gestión.</t>
  </si>
  <si>
    <t>Reuniones, diálogo, Participación, toma de decisiones en función del mejoramiento institucional contínuo.</t>
  </si>
  <si>
    <t>La publicación de convocatoria a rendición de cuentas 2024 se presentará con 30 días de anticipación acorde a lo orientado por la SED</t>
  </si>
  <si>
    <t>Publicación de convocatoria a audiencia pública de rendición de cuentas 2024</t>
  </si>
  <si>
    <t>Priorizar la organización de la audiencia pública de rendición de cuentas 2024 en las primeras semanas de desarrollo institucional 2025</t>
  </si>
  <si>
    <t>Rector; equipo de calidad de la Institución Educativa.</t>
  </si>
  <si>
    <t>Publicar con 30 días de anticipación invitación para participar en la audiencia pública de rendición de cuentas 2024 de la Institución Educativa.</t>
  </si>
  <si>
    <t>Publicar la invitación a participar en la audiencia pública de rendición de cuentas 2024 con 30 días de anticipación al desarrollo de la misma, mejorando el indicador de la presente vigencia (20 días).</t>
  </si>
  <si>
    <t>Durante la vigencia escolar 2024, el equipo de calidad de la Institución Educativa realizará evaluación interna del proceso de rendición de cuentas y establecerá acciones de mejora institucional a partir de sus resultados. Del proceso realizado se presentarán los informes respectivos a la secretaria de Educación Departamental, como superior jerárquico.</t>
  </si>
  <si>
    <t xml:space="preserve">Para el desarrollo de la Audiencia Pública de Rendición de cuentas, la Institución Educativa Colegio San Luis Gonzaga establece las siguientes condiciones: 
Lugar: Auditorio de la Institución.
Fecha: 27 de febrero de 2024
Hora: 2.30 pm
Duración: la duración de la audiencia pública será máximo de una jornada que se realizará a partir de las 2:30 pm hasta 4:30 pm, con el fin de evitar cortes y deserción de la audiencia.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</si>
</sst>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3">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74.590163934426229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76.114285714285714</c:v>
                </c:pt>
                <c:pt idx="1">
                  <c:v>75.178571428571431</c:v>
                </c:pt>
                <c:pt idx="2">
                  <c:v>73</c:v>
                </c:pt>
                <c:pt idx="3">
                  <c:v>73.599999999999994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77.666666666666671</c:v>
                </c:pt>
                <c:pt idx="2">
                  <c:v>76</c:v>
                </c:pt>
                <c:pt idx="3">
                  <c:v>73.333333333333329</c:v>
                </c:pt>
                <c:pt idx="4">
                  <c:v>73.571428571428569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79.857142857142861</c:v>
                </c:pt>
                <c:pt idx="1">
                  <c:v>73</c:v>
                </c:pt>
                <c:pt idx="2">
                  <c:v>66.666666666666671</c:v>
                </c:pt>
                <c:pt idx="3">
                  <c:v>76.666666666666671</c:v>
                </c:pt>
                <c:pt idx="4" formatCode="0.00">
                  <c:v>74.75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73.599999999999994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F33" sqref="F33"/>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2"/>
      <c r="G4" s="112"/>
      <c r="H4" s="112"/>
      <c r="I4" s="112"/>
      <c r="J4" s="112"/>
      <c r="K4" s="112"/>
      <c r="L4" s="56"/>
      <c r="M4" s="51"/>
    </row>
    <row r="5" spans="1:13" s="8" customFormat="1" x14ac:dyDescent="0.25">
      <c r="A5" s="51"/>
      <c r="B5" s="55"/>
      <c r="C5" s="57"/>
      <c r="D5" s="57"/>
      <c r="E5" s="57"/>
      <c r="F5" s="113"/>
      <c r="G5" s="113"/>
      <c r="H5" s="113"/>
      <c r="I5" s="113"/>
      <c r="J5" s="113"/>
      <c r="K5" s="113"/>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4" t="s">
        <v>106</v>
      </c>
      <c r="D8" s="114"/>
      <c r="E8" s="114"/>
      <c r="F8" s="114"/>
      <c r="G8" s="114"/>
      <c r="H8" s="114"/>
      <c r="I8" s="114"/>
      <c r="J8" s="114"/>
      <c r="K8" s="114"/>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22" zoomScale="85" zoomScaleNormal="85" workbookViewId="0">
      <selection activeCell="D70" sqref="D70:M70"/>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21"/>
      <c r="B7" s="122"/>
      <c r="C7" s="122"/>
      <c r="D7" s="117" t="s">
        <v>107</v>
      </c>
      <c r="E7" s="117"/>
      <c r="F7" s="117"/>
      <c r="G7" s="117"/>
      <c r="H7" s="117"/>
      <c r="I7" s="117"/>
      <c r="J7" s="117"/>
      <c r="K7" s="117"/>
      <c r="L7" s="117"/>
      <c r="M7" s="118"/>
    </row>
    <row r="8" spans="1:13" ht="36.75" customHeight="1" x14ac:dyDescent="0.25">
      <c r="A8" s="123"/>
      <c r="B8" s="124"/>
      <c r="C8" s="124"/>
      <c r="D8" s="119" t="s">
        <v>77</v>
      </c>
      <c r="E8" s="119"/>
      <c r="F8" s="119"/>
      <c r="G8" s="119"/>
      <c r="H8" s="119"/>
      <c r="I8" s="119"/>
      <c r="J8" s="119"/>
      <c r="K8" s="119"/>
      <c r="L8" s="119"/>
      <c r="M8" s="120"/>
    </row>
    <row r="9" spans="1:13" ht="30" customHeight="1" thickBot="1" x14ac:dyDescent="0.3">
      <c r="A9" s="125"/>
      <c r="B9" s="126"/>
      <c r="C9" s="126"/>
      <c r="D9" s="115" t="s">
        <v>129</v>
      </c>
      <c r="E9" s="115"/>
      <c r="F9" s="115"/>
      <c r="G9" s="115"/>
      <c r="H9" s="115"/>
      <c r="I9" s="115"/>
      <c r="J9" s="115"/>
      <c r="K9" s="115"/>
      <c r="L9" s="115"/>
      <c r="M9" s="116"/>
    </row>
    <row r="10" spans="1:13" ht="7.5" customHeight="1" thickBot="1" x14ac:dyDescent="0.3">
      <c r="A10" s="139"/>
      <c r="B10" s="139"/>
      <c r="C10" s="139"/>
      <c r="D10" s="139"/>
      <c r="E10" s="139"/>
      <c r="F10" s="139"/>
      <c r="G10" s="139"/>
      <c r="H10" s="139"/>
      <c r="I10" s="139"/>
      <c r="J10" s="139"/>
      <c r="K10" s="139"/>
      <c r="L10" s="139"/>
      <c r="M10" s="139"/>
    </row>
    <row r="11" spans="1:13" ht="30" customHeight="1" thickBot="1" x14ac:dyDescent="0.3">
      <c r="A11" s="136" t="s">
        <v>131</v>
      </c>
      <c r="B11" s="137"/>
      <c r="C11" s="137"/>
      <c r="D11" s="137"/>
      <c r="E11" s="137"/>
      <c r="F11" s="137"/>
      <c r="G11" s="137"/>
      <c r="H11" s="137"/>
      <c r="I11" s="137"/>
      <c r="J11" s="137"/>
      <c r="K11" s="137"/>
      <c r="L11" s="137"/>
      <c r="M11" s="138"/>
    </row>
    <row r="12" spans="1:13" ht="126.75" customHeight="1" thickBot="1" x14ac:dyDescent="0.3">
      <c r="A12" s="140" t="s">
        <v>186</v>
      </c>
      <c r="B12" s="141"/>
      <c r="C12" s="141"/>
      <c r="D12" s="141"/>
      <c r="E12" s="141"/>
      <c r="F12" s="141"/>
      <c r="G12" s="141"/>
      <c r="H12" s="141"/>
      <c r="I12" s="141"/>
      <c r="J12" s="141"/>
      <c r="K12" s="141"/>
      <c r="L12" s="141"/>
      <c r="M12" s="142"/>
    </row>
    <row r="13" spans="1:13" ht="19.5" thickBot="1" x14ac:dyDescent="0.35">
      <c r="A13" s="154" t="s">
        <v>139</v>
      </c>
      <c r="B13" s="155"/>
      <c r="C13" s="155"/>
      <c r="D13" s="155"/>
      <c r="E13" s="155"/>
      <c r="F13" s="155"/>
      <c r="G13" s="155"/>
      <c r="H13" s="155"/>
      <c r="I13" s="155"/>
      <c r="J13" s="155"/>
      <c r="K13" s="155"/>
      <c r="L13" s="155"/>
      <c r="M13" s="156"/>
    </row>
    <row r="14" spans="1:13" ht="15.75" x14ac:dyDescent="0.25">
      <c r="A14" s="157" t="s">
        <v>140</v>
      </c>
      <c r="B14" s="158"/>
      <c r="C14" s="158"/>
      <c r="D14" s="198" t="s">
        <v>161</v>
      </c>
      <c r="E14" s="199"/>
      <c r="F14" s="199"/>
      <c r="G14" s="199"/>
      <c r="H14" s="199"/>
      <c r="I14" s="199"/>
      <c r="J14" s="199"/>
      <c r="K14" s="199"/>
      <c r="L14" s="199"/>
      <c r="M14" s="200"/>
    </row>
    <row r="15" spans="1:13" ht="15.75" x14ac:dyDescent="0.25">
      <c r="A15" s="159" t="s">
        <v>138</v>
      </c>
      <c r="B15" s="160"/>
      <c r="C15" s="160"/>
      <c r="D15" s="201" t="s">
        <v>162</v>
      </c>
      <c r="E15" s="202"/>
      <c r="F15" s="202"/>
      <c r="G15" s="202"/>
      <c r="H15" s="202"/>
      <c r="I15" s="202"/>
      <c r="J15" s="202"/>
      <c r="K15" s="202"/>
      <c r="L15" s="202"/>
      <c r="M15" s="203"/>
    </row>
    <row r="16" spans="1:13" ht="29.25" customHeight="1" x14ac:dyDescent="0.25">
      <c r="A16" s="161" t="s">
        <v>141</v>
      </c>
      <c r="B16" s="162"/>
      <c r="C16" s="162"/>
      <c r="D16" s="204" t="s">
        <v>163</v>
      </c>
      <c r="E16" s="205"/>
      <c r="F16" s="205"/>
      <c r="G16" s="205"/>
      <c r="H16" s="205"/>
      <c r="I16" s="205"/>
      <c r="J16" s="205"/>
      <c r="K16" s="205"/>
      <c r="L16" s="205"/>
      <c r="M16" s="206"/>
    </row>
    <row r="17" spans="1:13" ht="30" customHeight="1" x14ac:dyDescent="0.25">
      <c r="A17" s="163" t="s">
        <v>165</v>
      </c>
      <c r="B17" s="164"/>
      <c r="C17" s="164"/>
      <c r="D17" s="145" t="s">
        <v>164</v>
      </c>
      <c r="E17" s="146"/>
      <c r="F17" s="146"/>
      <c r="G17" s="146"/>
      <c r="H17" s="146"/>
      <c r="I17" s="146"/>
      <c r="J17" s="146"/>
      <c r="K17" s="146"/>
      <c r="L17" s="146"/>
      <c r="M17" s="147"/>
    </row>
    <row r="18" spans="1:13" ht="16.5" thickBot="1" x14ac:dyDescent="0.3">
      <c r="A18" s="165" t="s">
        <v>142</v>
      </c>
      <c r="B18" s="166"/>
      <c r="C18" s="166"/>
      <c r="D18" s="207" t="s">
        <v>166</v>
      </c>
      <c r="E18" s="208"/>
      <c r="F18" s="208"/>
      <c r="G18" s="208"/>
      <c r="H18" s="208"/>
      <c r="I18" s="208"/>
      <c r="J18" s="208"/>
      <c r="K18" s="208"/>
      <c r="L18" s="208"/>
      <c r="M18" s="209"/>
    </row>
    <row r="19" spans="1:13" ht="19.5" thickBot="1" x14ac:dyDescent="0.35">
      <c r="A19" s="151" t="s">
        <v>138</v>
      </c>
      <c r="B19" s="152"/>
      <c r="C19" s="152"/>
      <c r="D19" s="152"/>
      <c r="E19" s="152"/>
      <c r="F19" s="152"/>
      <c r="G19" s="152"/>
      <c r="H19" s="152"/>
      <c r="I19" s="152"/>
      <c r="J19" s="152"/>
      <c r="K19" s="152"/>
      <c r="L19" s="152"/>
      <c r="M19" s="153"/>
    </row>
    <row r="20" spans="1:13" ht="129.75" customHeight="1" x14ac:dyDescent="0.25">
      <c r="A20" s="167" t="s">
        <v>190</v>
      </c>
      <c r="B20" s="168"/>
      <c r="C20" s="168"/>
      <c r="D20" s="168"/>
      <c r="E20" s="168"/>
      <c r="F20" s="168"/>
      <c r="G20" s="168"/>
      <c r="H20" s="168"/>
      <c r="I20" s="168"/>
      <c r="J20" s="168"/>
      <c r="K20" s="168"/>
      <c r="L20" s="168"/>
      <c r="M20" s="169"/>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130" t="s">
        <v>191</v>
      </c>
      <c r="B27" s="131"/>
      <c r="C27" s="131"/>
      <c r="D27" s="131"/>
      <c r="E27" s="131"/>
      <c r="F27" s="131"/>
      <c r="G27" s="131"/>
      <c r="H27" s="131"/>
      <c r="I27" s="131"/>
      <c r="J27" s="131"/>
      <c r="K27" s="131"/>
      <c r="L27" s="131"/>
      <c r="M27" s="132"/>
    </row>
    <row r="28" spans="1:13" ht="30" customHeight="1" thickBot="1" x14ac:dyDescent="0.3">
      <c r="A28" s="127" t="s">
        <v>187</v>
      </c>
      <c r="B28" s="128"/>
      <c r="C28" s="128"/>
      <c r="D28" s="128"/>
      <c r="E28" s="128"/>
      <c r="F28" s="128"/>
      <c r="G28" s="128"/>
      <c r="H28" s="128"/>
      <c r="I28" s="128"/>
      <c r="J28" s="128"/>
      <c r="K28" s="128"/>
      <c r="L28" s="128"/>
      <c r="M28" s="129"/>
    </row>
    <row r="29" spans="1:13" ht="20.25" customHeight="1" thickBot="1" x14ac:dyDescent="0.3">
      <c r="A29" s="133" t="s">
        <v>188</v>
      </c>
      <c r="B29" s="134"/>
      <c r="C29" s="134"/>
      <c r="D29" s="134" t="s">
        <v>130</v>
      </c>
      <c r="E29" s="134"/>
      <c r="F29" s="134"/>
      <c r="G29" s="134"/>
      <c r="H29" s="134"/>
      <c r="I29" s="134"/>
      <c r="J29" s="134"/>
      <c r="K29" s="134"/>
      <c r="L29" s="134"/>
      <c r="M29" s="135"/>
    </row>
    <row r="30" spans="1:13" s="97" customFormat="1" ht="21" customHeight="1" x14ac:dyDescent="0.25">
      <c r="A30" s="170" t="s">
        <v>61</v>
      </c>
      <c r="B30" s="171"/>
      <c r="C30" s="171"/>
      <c r="D30" s="195" t="s">
        <v>167</v>
      </c>
      <c r="E30" s="196"/>
      <c r="F30" s="196"/>
      <c r="G30" s="196"/>
      <c r="H30" s="196"/>
      <c r="I30" s="196"/>
      <c r="J30" s="196"/>
      <c r="K30" s="196"/>
      <c r="L30" s="196"/>
      <c r="M30" s="210"/>
    </row>
    <row r="31" spans="1:13" s="97" customFormat="1" ht="33.75" customHeight="1" x14ac:dyDescent="0.25">
      <c r="A31" s="143" t="s">
        <v>132</v>
      </c>
      <c r="B31" s="144"/>
      <c r="C31" s="144"/>
      <c r="D31" s="145" t="s">
        <v>168</v>
      </c>
      <c r="E31" s="146"/>
      <c r="F31" s="146"/>
      <c r="G31" s="146"/>
      <c r="H31" s="146"/>
      <c r="I31" s="146"/>
      <c r="J31" s="146"/>
      <c r="K31" s="146"/>
      <c r="L31" s="146"/>
      <c r="M31" s="147"/>
    </row>
    <row r="32" spans="1:13" s="97" customFormat="1" ht="30" customHeight="1" x14ac:dyDescent="0.25">
      <c r="A32" s="143" t="s">
        <v>133</v>
      </c>
      <c r="B32" s="144"/>
      <c r="C32" s="144"/>
      <c r="D32" s="148" t="s">
        <v>169</v>
      </c>
      <c r="E32" s="149"/>
      <c r="F32" s="149"/>
      <c r="G32" s="149"/>
      <c r="H32" s="149"/>
      <c r="I32" s="149"/>
      <c r="J32" s="149"/>
      <c r="K32" s="149"/>
      <c r="L32" s="149"/>
      <c r="M32" s="150"/>
    </row>
    <row r="33" spans="1:13" s="97" customFormat="1" ht="31.5" customHeight="1" x14ac:dyDescent="0.25">
      <c r="A33" s="143" t="s">
        <v>62</v>
      </c>
      <c r="B33" s="144"/>
      <c r="C33" s="144"/>
      <c r="D33" s="148" t="s">
        <v>170</v>
      </c>
      <c r="E33" s="149"/>
      <c r="F33" s="149"/>
      <c r="G33" s="149"/>
      <c r="H33" s="149"/>
      <c r="I33" s="149"/>
      <c r="J33" s="149"/>
      <c r="K33" s="149"/>
      <c r="L33" s="149"/>
      <c r="M33" s="150"/>
    </row>
    <row r="34" spans="1:13" s="97" customFormat="1" ht="30.75" customHeight="1" x14ac:dyDescent="0.25">
      <c r="A34" s="143" t="s">
        <v>134</v>
      </c>
      <c r="B34" s="144"/>
      <c r="C34" s="144"/>
      <c r="D34" s="145" t="s">
        <v>171</v>
      </c>
      <c r="E34" s="146"/>
      <c r="F34" s="146"/>
      <c r="G34" s="146"/>
      <c r="H34" s="146"/>
      <c r="I34" s="146"/>
      <c r="J34" s="146"/>
      <c r="K34" s="146"/>
      <c r="L34" s="146"/>
      <c r="M34" s="147"/>
    </row>
    <row r="35" spans="1:13" s="97" customFormat="1" ht="35.25" customHeight="1" x14ac:dyDescent="0.25">
      <c r="A35" s="143" t="s">
        <v>88</v>
      </c>
      <c r="B35" s="144"/>
      <c r="C35" s="144"/>
      <c r="D35" s="145" t="s">
        <v>172</v>
      </c>
      <c r="E35" s="146"/>
      <c r="F35" s="146"/>
      <c r="G35" s="146"/>
      <c r="H35" s="146"/>
      <c r="I35" s="146"/>
      <c r="J35" s="146"/>
      <c r="K35" s="146"/>
      <c r="L35" s="146"/>
      <c r="M35" s="147"/>
    </row>
    <row r="36" spans="1:13" s="97" customFormat="1" ht="21" customHeight="1" x14ac:dyDescent="0.25">
      <c r="A36" s="143" t="s">
        <v>0</v>
      </c>
      <c r="B36" s="144"/>
      <c r="C36" s="144"/>
      <c r="D36" s="148" t="s">
        <v>173</v>
      </c>
      <c r="E36" s="149"/>
      <c r="F36" s="149"/>
      <c r="G36" s="149"/>
      <c r="H36" s="149"/>
      <c r="I36" s="149"/>
      <c r="J36" s="149"/>
      <c r="K36" s="149"/>
      <c r="L36" s="149"/>
      <c r="M36" s="150"/>
    </row>
    <row r="37" spans="1:13" s="97" customFormat="1" ht="36.75" customHeight="1" x14ac:dyDescent="0.25">
      <c r="A37" s="143" t="s">
        <v>1</v>
      </c>
      <c r="B37" s="144"/>
      <c r="C37" s="144"/>
      <c r="D37" s="145" t="s">
        <v>174</v>
      </c>
      <c r="E37" s="146"/>
      <c r="F37" s="146"/>
      <c r="G37" s="146"/>
      <c r="H37" s="146"/>
      <c r="I37" s="146"/>
      <c r="J37" s="146"/>
      <c r="K37" s="146"/>
      <c r="L37" s="146"/>
      <c r="M37" s="147"/>
    </row>
    <row r="38" spans="1:13" s="97" customFormat="1" ht="35.25" customHeight="1" x14ac:dyDescent="0.25">
      <c r="A38" s="143" t="s">
        <v>2</v>
      </c>
      <c r="B38" s="144"/>
      <c r="C38" s="144"/>
      <c r="D38" s="145" t="s">
        <v>175</v>
      </c>
      <c r="E38" s="146"/>
      <c r="F38" s="146"/>
      <c r="G38" s="146"/>
      <c r="H38" s="146"/>
      <c r="I38" s="146"/>
      <c r="J38" s="146"/>
      <c r="K38" s="146"/>
      <c r="L38" s="146"/>
      <c r="M38" s="147"/>
    </row>
    <row r="39" spans="1:13" s="97" customFormat="1" ht="21" customHeight="1" x14ac:dyDescent="0.25">
      <c r="A39" s="184" t="s">
        <v>1</v>
      </c>
      <c r="B39" s="146"/>
      <c r="C39" s="185"/>
      <c r="D39" s="148" t="s">
        <v>176</v>
      </c>
      <c r="E39" s="149"/>
      <c r="F39" s="149"/>
      <c r="G39" s="149"/>
      <c r="H39" s="149"/>
      <c r="I39" s="149"/>
      <c r="J39" s="149"/>
      <c r="K39" s="149"/>
      <c r="L39" s="149"/>
      <c r="M39" s="150"/>
    </row>
    <row r="40" spans="1:13" s="97" customFormat="1" ht="31.5" customHeight="1" x14ac:dyDescent="0.25">
      <c r="A40" s="184" t="s">
        <v>135</v>
      </c>
      <c r="B40" s="146"/>
      <c r="C40" s="185"/>
      <c r="D40" s="148" t="s">
        <v>177</v>
      </c>
      <c r="E40" s="149"/>
      <c r="F40" s="149"/>
      <c r="G40" s="149"/>
      <c r="H40" s="149"/>
      <c r="I40" s="149"/>
      <c r="J40" s="149"/>
      <c r="K40" s="149"/>
      <c r="L40" s="149"/>
      <c r="M40" s="150"/>
    </row>
    <row r="41" spans="1:13" s="97" customFormat="1" ht="54" customHeight="1" x14ac:dyDescent="0.25">
      <c r="A41" s="184" t="s">
        <v>136</v>
      </c>
      <c r="B41" s="146"/>
      <c r="C41" s="185"/>
      <c r="D41" s="145" t="s">
        <v>189</v>
      </c>
      <c r="E41" s="146"/>
      <c r="F41" s="146"/>
      <c r="G41" s="146"/>
      <c r="H41" s="146"/>
      <c r="I41" s="146"/>
      <c r="J41" s="146"/>
      <c r="K41" s="146"/>
      <c r="L41" s="146"/>
      <c r="M41" s="147"/>
    </row>
    <row r="42" spans="1:13" s="97" customFormat="1" ht="43.5" customHeight="1" thickBot="1" x14ac:dyDescent="0.3">
      <c r="A42" s="186" t="s">
        <v>3</v>
      </c>
      <c r="B42" s="187"/>
      <c r="C42" s="188"/>
      <c r="D42" s="189" t="s">
        <v>178</v>
      </c>
      <c r="E42" s="187"/>
      <c r="F42" s="187"/>
      <c r="G42" s="187"/>
      <c r="H42" s="187"/>
      <c r="I42" s="187"/>
      <c r="J42" s="187"/>
      <c r="K42" s="187"/>
      <c r="L42" s="187"/>
      <c r="M42" s="190"/>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75" t="s">
        <v>196</v>
      </c>
      <c r="B44" s="176"/>
      <c r="C44" s="176"/>
      <c r="D44" s="176"/>
      <c r="E44" s="176"/>
      <c r="F44" s="176"/>
      <c r="G44" s="176"/>
      <c r="H44" s="176"/>
      <c r="I44" s="176"/>
      <c r="J44" s="176"/>
      <c r="K44" s="176"/>
      <c r="L44" s="176"/>
      <c r="M44" s="177"/>
    </row>
    <row r="45" spans="1:13" ht="19.5" thickBot="1" x14ac:dyDescent="0.35">
      <c r="A45" s="172" t="s">
        <v>143</v>
      </c>
      <c r="B45" s="173"/>
      <c r="C45" s="173"/>
      <c r="D45" s="173"/>
      <c r="E45" s="173"/>
      <c r="F45" s="173"/>
      <c r="G45" s="173"/>
      <c r="H45" s="173"/>
      <c r="I45" s="173"/>
      <c r="J45" s="173"/>
      <c r="K45" s="173"/>
      <c r="L45" s="173"/>
      <c r="M45" s="174"/>
    </row>
    <row r="46" spans="1:13" ht="36.75" customHeight="1" x14ac:dyDescent="0.3">
      <c r="A46" s="178" t="s">
        <v>195</v>
      </c>
      <c r="B46" s="179"/>
      <c r="C46" s="179"/>
      <c r="D46" s="179"/>
      <c r="E46" s="179"/>
      <c r="F46" s="179"/>
      <c r="G46" s="179"/>
      <c r="H46" s="179"/>
      <c r="I46" s="179"/>
      <c r="J46" s="179"/>
      <c r="K46" s="179"/>
      <c r="L46" s="179"/>
      <c r="M46" s="180"/>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211" t="s">
        <v>144</v>
      </c>
      <c r="B52" s="212"/>
      <c r="C52" s="212"/>
      <c r="D52" s="212"/>
      <c r="E52" s="212"/>
      <c r="F52" s="212"/>
      <c r="G52" s="212"/>
      <c r="H52" s="212"/>
      <c r="I52" s="212"/>
      <c r="J52" s="212"/>
      <c r="K52" s="212"/>
      <c r="L52" s="212"/>
      <c r="M52" s="213"/>
    </row>
    <row r="53" spans="1:13" ht="91.5" customHeight="1" x14ac:dyDescent="0.25">
      <c r="A53" s="181" t="s">
        <v>197</v>
      </c>
      <c r="B53" s="182"/>
      <c r="C53" s="182"/>
      <c r="D53" s="182"/>
      <c r="E53" s="182"/>
      <c r="F53" s="182"/>
      <c r="G53" s="182"/>
      <c r="H53" s="182"/>
      <c r="I53" s="182"/>
      <c r="J53" s="182"/>
      <c r="K53" s="182"/>
      <c r="L53" s="182"/>
      <c r="M53" s="182"/>
    </row>
    <row r="54" spans="1:13" ht="18.75" x14ac:dyDescent="0.3">
      <c r="A54" s="183" t="s">
        <v>188</v>
      </c>
      <c r="B54" s="183"/>
      <c r="C54" s="183"/>
      <c r="D54" s="183" t="s">
        <v>130</v>
      </c>
      <c r="E54" s="183"/>
      <c r="F54" s="183"/>
      <c r="G54" s="183"/>
      <c r="H54" s="183"/>
      <c r="I54" s="183"/>
      <c r="J54" s="183"/>
      <c r="K54" s="183"/>
      <c r="L54" s="183"/>
      <c r="M54" s="183"/>
    </row>
    <row r="55" spans="1:13" ht="32.25" customHeight="1" x14ac:dyDescent="0.25">
      <c r="A55" s="171" t="s">
        <v>147</v>
      </c>
      <c r="B55" s="171"/>
      <c r="C55" s="171"/>
      <c r="D55" s="215" t="s">
        <v>198</v>
      </c>
      <c r="E55" s="216"/>
      <c r="F55" s="216"/>
      <c r="G55" s="216"/>
      <c r="H55" s="216"/>
      <c r="I55" s="216"/>
      <c r="J55" s="216"/>
      <c r="K55" s="216"/>
      <c r="L55" s="216"/>
      <c r="M55" s="217"/>
    </row>
    <row r="56" spans="1:13" x14ac:dyDescent="0.25">
      <c r="A56" s="162" t="s">
        <v>148</v>
      </c>
      <c r="B56" s="162"/>
      <c r="C56" s="162"/>
      <c r="D56" s="145" t="s">
        <v>199</v>
      </c>
      <c r="E56" s="146"/>
      <c r="F56" s="146"/>
      <c r="G56" s="146"/>
      <c r="H56" s="146"/>
      <c r="I56" s="146"/>
      <c r="J56" s="146"/>
      <c r="K56" s="146"/>
      <c r="L56" s="146"/>
      <c r="M56" s="185"/>
    </row>
    <row r="57" spans="1:13" x14ac:dyDescent="0.25">
      <c r="A57" s="162" t="s">
        <v>149</v>
      </c>
      <c r="B57" s="162"/>
      <c r="C57" s="162"/>
      <c r="D57" s="145" t="s">
        <v>200</v>
      </c>
      <c r="E57" s="146"/>
      <c r="F57" s="146"/>
      <c r="G57" s="146"/>
      <c r="H57" s="146"/>
      <c r="I57" s="146"/>
      <c r="J57" s="146"/>
      <c r="K57" s="146"/>
      <c r="L57" s="146"/>
      <c r="M57" s="185"/>
    </row>
    <row r="58" spans="1:13" x14ac:dyDescent="0.25">
      <c r="A58" s="162" t="s">
        <v>150</v>
      </c>
      <c r="B58" s="162"/>
      <c r="C58" s="162"/>
      <c r="D58" s="145" t="s">
        <v>201</v>
      </c>
      <c r="E58" s="146"/>
      <c r="F58" s="146"/>
      <c r="G58" s="146"/>
      <c r="H58" s="146"/>
      <c r="I58" s="146"/>
      <c r="J58" s="146"/>
      <c r="K58" s="146"/>
      <c r="L58" s="146"/>
      <c r="M58" s="185"/>
    </row>
    <row r="59" spans="1:13" x14ac:dyDescent="0.25">
      <c r="A59" s="214" t="s">
        <v>151</v>
      </c>
      <c r="B59" s="214"/>
      <c r="C59" s="214"/>
      <c r="D59" s="145" t="s">
        <v>202</v>
      </c>
      <c r="E59" s="146"/>
      <c r="F59" s="146"/>
      <c r="G59" s="146"/>
      <c r="H59" s="146"/>
      <c r="I59" s="146"/>
      <c r="J59" s="146"/>
      <c r="K59" s="146"/>
      <c r="L59" s="146"/>
      <c r="M59" s="185"/>
    </row>
    <row r="60" spans="1:13" ht="28.5" customHeight="1" x14ac:dyDescent="0.25">
      <c r="A60" s="189" t="s">
        <v>152</v>
      </c>
      <c r="B60" s="187"/>
      <c r="C60" s="188"/>
      <c r="D60" s="146" t="s">
        <v>205</v>
      </c>
      <c r="E60" s="146"/>
      <c r="F60" s="146"/>
      <c r="G60" s="146"/>
      <c r="H60" s="146"/>
      <c r="I60" s="146"/>
      <c r="J60" s="146"/>
      <c r="K60" s="146"/>
      <c r="L60" s="146"/>
      <c r="M60" s="185"/>
    </row>
    <row r="61" spans="1:13" ht="13.5" customHeight="1" x14ac:dyDescent="0.25">
      <c r="A61" s="192" t="s">
        <v>154</v>
      </c>
      <c r="B61" s="193"/>
      <c r="C61" s="194"/>
      <c r="D61" s="146" t="s">
        <v>204</v>
      </c>
      <c r="E61" s="146"/>
      <c r="F61" s="146"/>
      <c r="G61" s="146"/>
      <c r="H61" s="146"/>
      <c r="I61" s="146"/>
      <c r="J61" s="146"/>
      <c r="K61" s="146"/>
      <c r="L61" s="146"/>
      <c r="M61" s="185"/>
    </row>
    <row r="62" spans="1:13" x14ac:dyDescent="0.25">
      <c r="A62" s="195" t="s">
        <v>153</v>
      </c>
      <c r="B62" s="196"/>
      <c r="C62" s="197"/>
      <c r="D62" s="146" t="s">
        <v>203</v>
      </c>
      <c r="E62" s="146"/>
      <c r="F62" s="146"/>
      <c r="G62" s="146"/>
      <c r="H62" s="146"/>
      <c r="I62" s="146"/>
      <c r="J62" s="146"/>
      <c r="K62" s="146"/>
      <c r="L62" s="146"/>
      <c r="M62" s="185"/>
    </row>
    <row r="63" spans="1:13" ht="43.5" customHeight="1" x14ac:dyDescent="0.25">
      <c r="A63" s="148" t="s">
        <v>116</v>
      </c>
      <c r="B63" s="149"/>
      <c r="C63" s="191"/>
      <c r="D63" s="145" t="s">
        <v>209</v>
      </c>
      <c r="E63" s="146"/>
      <c r="F63" s="146"/>
      <c r="G63" s="146"/>
      <c r="H63" s="146"/>
      <c r="I63" s="146"/>
      <c r="J63" s="146"/>
      <c r="K63" s="146"/>
      <c r="L63" s="146"/>
      <c r="M63" s="185"/>
    </row>
    <row r="64" spans="1:13" ht="41.25" customHeight="1" x14ac:dyDescent="0.25">
      <c r="A64" s="148" t="s">
        <v>0</v>
      </c>
      <c r="B64" s="149"/>
      <c r="C64" s="191"/>
      <c r="D64" s="145" t="s">
        <v>206</v>
      </c>
      <c r="E64" s="146"/>
      <c r="F64" s="146"/>
      <c r="G64" s="146"/>
      <c r="H64" s="146"/>
      <c r="I64" s="146"/>
      <c r="J64" s="146"/>
      <c r="K64" s="146"/>
      <c r="L64" s="146"/>
      <c r="M64" s="185"/>
    </row>
    <row r="65" spans="1:13" ht="41.25" customHeight="1" x14ac:dyDescent="0.25">
      <c r="A65" s="148" t="s">
        <v>155</v>
      </c>
      <c r="B65" s="149"/>
      <c r="C65" s="191"/>
      <c r="D65" s="145" t="s">
        <v>207</v>
      </c>
      <c r="E65" s="146"/>
      <c r="F65" s="146"/>
      <c r="G65" s="146"/>
      <c r="H65" s="146"/>
      <c r="I65" s="146"/>
      <c r="J65" s="146"/>
      <c r="K65" s="146"/>
      <c r="L65" s="146"/>
      <c r="M65" s="185"/>
    </row>
    <row r="66" spans="1:13" ht="50.25" customHeight="1" x14ac:dyDescent="0.25">
      <c r="A66" s="145" t="s">
        <v>156</v>
      </c>
      <c r="B66" s="146"/>
      <c r="C66" s="185"/>
      <c r="D66" s="145" t="s">
        <v>208</v>
      </c>
      <c r="E66" s="146"/>
      <c r="F66" s="146"/>
      <c r="G66" s="146"/>
      <c r="H66" s="146"/>
      <c r="I66" s="146"/>
      <c r="J66" s="146"/>
      <c r="K66" s="146"/>
      <c r="L66" s="146"/>
      <c r="M66" s="185"/>
    </row>
    <row r="67" spans="1:13" ht="30.75" customHeight="1" x14ac:dyDescent="0.25">
      <c r="A67" s="148" t="s">
        <v>1</v>
      </c>
      <c r="B67" s="149"/>
      <c r="C67" s="191"/>
      <c r="D67" s="145" t="s">
        <v>210</v>
      </c>
      <c r="E67" s="146"/>
      <c r="F67" s="146"/>
      <c r="G67" s="146"/>
      <c r="H67" s="146"/>
      <c r="I67" s="146"/>
      <c r="J67" s="146"/>
      <c r="K67" s="146"/>
      <c r="L67" s="146"/>
      <c r="M67" s="185"/>
    </row>
    <row r="68" spans="1:13" x14ac:dyDescent="0.25">
      <c r="A68" s="148" t="s">
        <v>157</v>
      </c>
      <c r="B68" s="149"/>
      <c r="C68" s="191"/>
      <c r="D68" s="145" t="s">
        <v>211</v>
      </c>
      <c r="E68" s="146"/>
      <c r="F68" s="146"/>
      <c r="G68" s="146"/>
      <c r="H68" s="146"/>
      <c r="I68" s="146"/>
      <c r="J68" s="146"/>
      <c r="K68" s="146"/>
      <c r="L68" s="146"/>
      <c r="M68" s="185"/>
    </row>
    <row r="69" spans="1:13" x14ac:dyDescent="0.25">
      <c r="A69" s="148" t="s">
        <v>158</v>
      </c>
      <c r="B69" s="149"/>
      <c r="C69" s="191"/>
      <c r="D69" s="145" t="s">
        <v>212</v>
      </c>
      <c r="E69" s="146"/>
      <c r="F69" s="146"/>
      <c r="G69" s="146"/>
      <c r="H69" s="146"/>
      <c r="I69" s="146"/>
      <c r="J69" s="146"/>
      <c r="K69" s="146"/>
      <c r="L69" s="146"/>
      <c r="M69" s="185"/>
    </row>
    <row r="70" spans="1:13" x14ac:dyDescent="0.25">
      <c r="A70" s="148" t="s">
        <v>114</v>
      </c>
      <c r="B70" s="149"/>
      <c r="C70" s="191"/>
      <c r="D70" s="145" t="s">
        <v>213</v>
      </c>
      <c r="E70" s="146"/>
      <c r="F70" s="146"/>
      <c r="G70" s="146"/>
      <c r="H70" s="146"/>
      <c r="I70" s="146"/>
      <c r="J70" s="146"/>
      <c r="K70" s="146"/>
      <c r="L70" s="146"/>
      <c r="M70" s="185"/>
    </row>
    <row r="71" spans="1:13" x14ac:dyDescent="0.25">
      <c r="A71" s="148" t="s">
        <v>115</v>
      </c>
      <c r="B71" s="149"/>
      <c r="C71" s="191"/>
      <c r="D71" s="145" t="s">
        <v>214</v>
      </c>
      <c r="E71" s="146"/>
      <c r="F71" s="146"/>
      <c r="G71" s="146"/>
      <c r="H71" s="146"/>
      <c r="I71" s="146"/>
      <c r="J71" s="146"/>
      <c r="K71" s="146"/>
      <c r="L71" s="146"/>
      <c r="M71" s="185"/>
    </row>
    <row r="72" spans="1:13" x14ac:dyDescent="0.25">
      <c r="A72" s="148" t="s">
        <v>159</v>
      </c>
      <c r="B72" s="149"/>
      <c r="C72" s="191"/>
      <c r="D72" s="145" t="s">
        <v>215</v>
      </c>
      <c r="E72" s="146"/>
      <c r="F72" s="146"/>
      <c r="G72" s="146"/>
      <c r="H72" s="146"/>
      <c r="I72" s="146"/>
      <c r="J72" s="146"/>
      <c r="K72" s="146"/>
      <c r="L72" s="146"/>
      <c r="M72" s="185"/>
    </row>
    <row r="73" spans="1:13" x14ac:dyDescent="0.25">
      <c r="A73" s="148" t="s">
        <v>160</v>
      </c>
      <c r="B73" s="149"/>
      <c r="C73" s="191"/>
      <c r="D73" s="145" t="s">
        <v>216</v>
      </c>
      <c r="E73" s="146"/>
      <c r="F73" s="146"/>
      <c r="G73" s="146"/>
      <c r="H73" s="146"/>
      <c r="I73" s="146"/>
      <c r="J73" s="146"/>
      <c r="K73" s="146"/>
      <c r="L73" s="146"/>
      <c r="M73" s="185"/>
    </row>
    <row r="74" spans="1:13" x14ac:dyDescent="0.25">
      <c r="A74" s="148" t="s">
        <v>217</v>
      </c>
      <c r="B74" s="149"/>
      <c r="C74" s="191"/>
      <c r="D74" s="145" t="s">
        <v>218</v>
      </c>
      <c r="E74" s="146"/>
      <c r="F74" s="146"/>
      <c r="G74" s="146"/>
      <c r="H74" s="146"/>
      <c r="I74" s="146"/>
      <c r="J74" s="146"/>
      <c r="K74" s="146"/>
      <c r="L74" s="146"/>
      <c r="M74" s="18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B43" zoomScaleNormal="100" workbookViewId="0">
      <selection activeCell="J51" sqref="J51"/>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51"/>
      <c r="C3" s="252"/>
      <c r="D3" s="252"/>
      <c r="E3" s="247" t="s">
        <v>107</v>
      </c>
      <c r="F3" s="247"/>
      <c r="G3" s="247"/>
      <c r="H3" s="247"/>
      <c r="I3" s="247"/>
      <c r="J3" s="248"/>
    </row>
    <row r="4" spans="1:10" s="8" customFormat="1" ht="26.25" customHeight="1" x14ac:dyDescent="0.35">
      <c r="A4" s="51"/>
      <c r="B4" s="253"/>
      <c r="C4" s="254"/>
      <c r="D4" s="254"/>
      <c r="E4" s="249" t="s">
        <v>77</v>
      </c>
      <c r="F4" s="249"/>
      <c r="G4" s="249"/>
      <c r="H4" s="249"/>
      <c r="I4" s="249"/>
      <c r="J4" s="250"/>
    </row>
    <row r="5" spans="1:10" s="8" customFormat="1" ht="33" customHeight="1" x14ac:dyDescent="0.25">
      <c r="A5" s="51"/>
      <c r="B5" s="227" t="s">
        <v>61</v>
      </c>
      <c r="C5" s="227"/>
      <c r="D5" s="227"/>
      <c r="E5" s="29" t="s">
        <v>219</v>
      </c>
      <c r="F5" s="29"/>
      <c r="G5" s="36" t="s">
        <v>85</v>
      </c>
      <c r="H5" s="38" t="s">
        <v>269</v>
      </c>
      <c r="I5" s="258" t="s">
        <v>88</v>
      </c>
      <c r="J5" s="258"/>
    </row>
    <row r="6" spans="1:10" s="8" customFormat="1" ht="30.75" customHeight="1" x14ac:dyDescent="0.25">
      <c r="A6" s="51"/>
      <c r="B6" s="227" t="s">
        <v>120</v>
      </c>
      <c r="C6" s="227"/>
      <c r="D6" s="227"/>
      <c r="E6" s="29">
        <v>154172000247</v>
      </c>
      <c r="F6" s="29"/>
      <c r="G6" s="74" t="s">
        <v>62</v>
      </c>
      <c r="H6" s="29" t="s">
        <v>244</v>
      </c>
      <c r="I6" s="226">
        <f>IF(SUM(I9:I69)=0,"",AVERAGE(I9:I69))</f>
        <v>74.590163934426229</v>
      </c>
      <c r="J6" s="226"/>
    </row>
    <row r="7" spans="1:10" s="8" customFormat="1" ht="17.25" customHeight="1" x14ac:dyDescent="0.25">
      <c r="A7" s="51"/>
      <c r="B7" s="227" t="s">
        <v>86</v>
      </c>
      <c r="C7" s="227"/>
      <c r="D7" s="227"/>
      <c r="E7" s="228" t="s">
        <v>224</v>
      </c>
      <c r="F7" s="229"/>
      <c r="G7" s="229"/>
      <c r="H7" s="230"/>
      <c r="I7" s="226"/>
      <c r="J7" s="226"/>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59" t="s">
        <v>4</v>
      </c>
      <c r="C9" s="67" t="s">
        <v>4</v>
      </c>
      <c r="D9" s="231">
        <f>IF(SUM(G9:G27)=0,"",AVERAGE(G9:G27))</f>
        <v>76.114285714285714</v>
      </c>
      <c r="E9" s="33" t="s">
        <v>6</v>
      </c>
      <c r="F9" s="70" t="s">
        <v>6</v>
      </c>
      <c r="G9" s="30">
        <f>IF(SUM(I9:I9)=0,"",AVERAGE(I9:I9))</f>
        <v>80</v>
      </c>
      <c r="H9" s="39" t="s">
        <v>92</v>
      </c>
      <c r="I9" s="31">
        <v>80</v>
      </c>
      <c r="J9" s="32" t="s">
        <v>270</v>
      </c>
    </row>
    <row r="10" spans="1:10" s="8" customFormat="1" ht="51" customHeight="1" x14ac:dyDescent="0.25">
      <c r="A10" s="66" t="str">
        <f>IF(I10&lt;61,MAX($A$8:A9)+1,"")</f>
        <v/>
      </c>
      <c r="B10" s="260"/>
      <c r="C10" s="67" t="s">
        <v>4</v>
      </c>
      <c r="D10" s="232"/>
      <c r="E10" s="262" t="s">
        <v>43</v>
      </c>
      <c r="F10" s="71" t="s">
        <v>43</v>
      </c>
      <c r="G10" s="257">
        <f>IF(SUM(I10:I12)=0,"",AVERAGE(I10:I12))</f>
        <v>77.666666666666671</v>
      </c>
      <c r="H10" s="39" t="s">
        <v>89</v>
      </c>
      <c r="I10" s="31">
        <v>80</v>
      </c>
      <c r="J10" s="32" t="s">
        <v>271</v>
      </c>
    </row>
    <row r="11" spans="1:10" s="8" customFormat="1" ht="93" customHeight="1" x14ac:dyDescent="0.25">
      <c r="A11" s="66" t="str">
        <f>IF(I11&lt;61,MAX($A$8:A10)+1,"")</f>
        <v/>
      </c>
      <c r="B11" s="260"/>
      <c r="C11" s="67" t="s">
        <v>4</v>
      </c>
      <c r="D11" s="232"/>
      <c r="E11" s="262"/>
      <c r="F11" s="71" t="s">
        <v>43</v>
      </c>
      <c r="G11" s="255"/>
      <c r="H11" s="39" t="s">
        <v>44</v>
      </c>
      <c r="I11" s="31">
        <v>75</v>
      </c>
      <c r="J11" s="32" t="s">
        <v>272</v>
      </c>
    </row>
    <row r="12" spans="1:10" s="8" customFormat="1" ht="32.25" customHeight="1" x14ac:dyDescent="0.25">
      <c r="A12" s="66" t="str">
        <f>IF(I12&lt;61,MAX($A$8:A11)+1,"")</f>
        <v/>
      </c>
      <c r="B12" s="260"/>
      <c r="C12" s="67" t="s">
        <v>4</v>
      </c>
      <c r="D12" s="232"/>
      <c r="E12" s="262"/>
      <c r="F12" s="71" t="s">
        <v>43</v>
      </c>
      <c r="G12" s="256"/>
      <c r="H12" s="39" t="s">
        <v>90</v>
      </c>
      <c r="I12" s="31">
        <v>78</v>
      </c>
      <c r="J12" s="32" t="s">
        <v>273</v>
      </c>
    </row>
    <row r="13" spans="1:10" s="8" customFormat="1" ht="45" customHeight="1" x14ac:dyDescent="0.25">
      <c r="A13" s="66" t="str">
        <f>IF(I13&lt;61,MAX($A$8:A12)+1,"")</f>
        <v/>
      </c>
      <c r="B13" s="260"/>
      <c r="C13" s="67" t="s">
        <v>4</v>
      </c>
      <c r="D13" s="232"/>
      <c r="E13" s="262" t="s">
        <v>45</v>
      </c>
      <c r="F13" s="71" t="s">
        <v>45</v>
      </c>
      <c r="G13" s="257">
        <f>IF(SUM(I13:I14)=0,"",AVERAGE(I13:I14))</f>
        <v>76</v>
      </c>
      <c r="H13" s="39" t="s">
        <v>10</v>
      </c>
      <c r="I13" s="31">
        <v>72</v>
      </c>
      <c r="J13" s="32" t="s">
        <v>274</v>
      </c>
    </row>
    <row r="14" spans="1:10" s="8" customFormat="1" ht="30.75" customHeight="1" x14ac:dyDescent="0.25">
      <c r="A14" s="66" t="str">
        <f>IF(I14&lt;61,MAX($A$8:A13)+1,"")</f>
        <v/>
      </c>
      <c r="B14" s="260"/>
      <c r="C14" s="67" t="s">
        <v>4</v>
      </c>
      <c r="D14" s="232"/>
      <c r="E14" s="262"/>
      <c r="F14" s="71" t="s">
        <v>45</v>
      </c>
      <c r="G14" s="256"/>
      <c r="H14" s="39" t="s">
        <v>93</v>
      </c>
      <c r="I14" s="31">
        <v>80</v>
      </c>
      <c r="J14" s="32" t="s">
        <v>220</v>
      </c>
    </row>
    <row r="15" spans="1:10" s="8" customFormat="1" ht="48" customHeight="1" x14ac:dyDescent="0.25">
      <c r="A15" s="66" t="str">
        <f>IF(I15&lt;61,MAX($A$8:A14)+1,"")</f>
        <v/>
      </c>
      <c r="B15" s="260"/>
      <c r="C15" s="67" t="s">
        <v>4</v>
      </c>
      <c r="D15" s="232"/>
      <c r="E15" s="262" t="s">
        <v>46</v>
      </c>
      <c r="F15" s="71" t="s">
        <v>46</v>
      </c>
      <c r="G15" s="221">
        <f>IF(SUM(I15:I20)=0,"",AVERAGE(I15:I20))</f>
        <v>73.333333333333329</v>
      </c>
      <c r="H15" s="39" t="s">
        <v>47</v>
      </c>
      <c r="I15" s="31">
        <v>80</v>
      </c>
      <c r="J15" s="32" t="s">
        <v>245</v>
      </c>
    </row>
    <row r="16" spans="1:10" s="8" customFormat="1" ht="44.25" customHeight="1" x14ac:dyDescent="0.25">
      <c r="A16" s="66">
        <f>IF(I16&lt;61,MAX($A$8:A15)+1,"")</f>
        <v>1</v>
      </c>
      <c r="B16" s="260"/>
      <c r="C16" s="67" t="s">
        <v>4</v>
      </c>
      <c r="D16" s="232"/>
      <c r="E16" s="262"/>
      <c r="F16" s="71" t="s">
        <v>46</v>
      </c>
      <c r="G16" s="255"/>
      <c r="H16" s="39" t="s">
        <v>7</v>
      </c>
      <c r="I16" s="31">
        <v>60</v>
      </c>
      <c r="J16" s="32" t="s">
        <v>275</v>
      </c>
    </row>
    <row r="17" spans="1:10" s="8" customFormat="1" ht="45" customHeight="1" x14ac:dyDescent="0.25">
      <c r="A17" s="66" t="str">
        <f>IF(I17&lt;61,MAX($A$8:A16)+1,"")</f>
        <v/>
      </c>
      <c r="B17" s="260"/>
      <c r="C17" s="67" t="s">
        <v>4</v>
      </c>
      <c r="D17" s="232"/>
      <c r="E17" s="262"/>
      <c r="F17" s="71" t="s">
        <v>46</v>
      </c>
      <c r="G17" s="255"/>
      <c r="H17" s="40" t="s">
        <v>94</v>
      </c>
      <c r="I17" s="31">
        <v>70</v>
      </c>
      <c r="J17" s="32" t="s">
        <v>221</v>
      </c>
    </row>
    <row r="18" spans="1:10" s="8" customFormat="1" ht="60" customHeight="1" x14ac:dyDescent="0.25">
      <c r="A18" s="66" t="str">
        <f>IF(I18&lt;61,MAX($A$8:A17)+1,"")</f>
        <v/>
      </c>
      <c r="B18" s="260"/>
      <c r="C18" s="67" t="s">
        <v>4</v>
      </c>
      <c r="D18" s="232"/>
      <c r="E18" s="262"/>
      <c r="F18" s="71" t="s">
        <v>46</v>
      </c>
      <c r="G18" s="255"/>
      <c r="H18" s="39" t="s">
        <v>91</v>
      </c>
      <c r="I18" s="31">
        <v>70</v>
      </c>
      <c r="J18" s="32" t="s">
        <v>246</v>
      </c>
    </row>
    <row r="19" spans="1:10" s="8" customFormat="1" ht="48" customHeight="1" x14ac:dyDescent="0.25">
      <c r="A19" s="66" t="str">
        <f>IF(I19&lt;61,MAX($A$8:A18)+1,"")</f>
        <v/>
      </c>
      <c r="B19" s="260"/>
      <c r="C19" s="67" t="s">
        <v>4</v>
      </c>
      <c r="D19" s="232"/>
      <c r="E19" s="262"/>
      <c r="F19" s="71" t="s">
        <v>46</v>
      </c>
      <c r="G19" s="255"/>
      <c r="H19" s="39" t="s">
        <v>95</v>
      </c>
      <c r="I19" s="31">
        <v>80</v>
      </c>
      <c r="J19" s="32" t="s">
        <v>222</v>
      </c>
    </row>
    <row r="20" spans="1:10" s="8" customFormat="1" ht="30" customHeight="1" x14ac:dyDescent="0.25">
      <c r="A20" s="66" t="str">
        <f>IF(I20&lt;61,MAX($A$8:A19)+1,"")</f>
        <v/>
      </c>
      <c r="B20" s="260"/>
      <c r="C20" s="67" t="s">
        <v>4</v>
      </c>
      <c r="D20" s="232"/>
      <c r="E20" s="262"/>
      <c r="F20" s="71" t="s">
        <v>46</v>
      </c>
      <c r="G20" s="256"/>
      <c r="H20" s="39" t="s">
        <v>11</v>
      </c>
      <c r="I20" s="31">
        <v>80</v>
      </c>
      <c r="J20" s="32" t="s">
        <v>223</v>
      </c>
    </row>
    <row r="21" spans="1:10" s="8" customFormat="1" ht="31.5" customHeight="1" x14ac:dyDescent="0.25">
      <c r="A21" s="66" t="str">
        <f>IF(I21&lt;61,MAX($A$8:A20)+1,"")</f>
        <v/>
      </c>
      <c r="B21" s="260"/>
      <c r="C21" s="67" t="s">
        <v>4</v>
      </c>
      <c r="D21" s="232"/>
      <c r="E21" s="262" t="s">
        <v>48</v>
      </c>
      <c r="F21" s="71" t="s">
        <v>48</v>
      </c>
      <c r="G21" s="221">
        <f>IF(SUM(I21:I27)=0,"",AVERAGE(I21:I27))</f>
        <v>73.571428571428569</v>
      </c>
      <c r="H21" s="39" t="s">
        <v>12</v>
      </c>
      <c r="I21" s="31">
        <v>70</v>
      </c>
      <c r="J21" s="32" t="s">
        <v>247</v>
      </c>
    </row>
    <row r="22" spans="1:10" s="8" customFormat="1" ht="41.25" customHeight="1" x14ac:dyDescent="0.25">
      <c r="A22" s="66" t="str">
        <f>IF(I22&lt;61,MAX($A$8:A21)+1,"")</f>
        <v/>
      </c>
      <c r="B22" s="260"/>
      <c r="C22" s="67" t="s">
        <v>4</v>
      </c>
      <c r="D22" s="232"/>
      <c r="E22" s="262"/>
      <c r="F22" s="71" t="s">
        <v>48</v>
      </c>
      <c r="G22" s="221"/>
      <c r="H22" s="39" t="s">
        <v>96</v>
      </c>
      <c r="I22" s="31">
        <v>70</v>
      </c>
      <c r="J22" s="32" t="s">
        <v>248</v>
      </c>
    </row>
    <row r="23" spans="1:10" s="8" customFormat="1" ht="59.25" customHeight="1" x14ac:dyDescent="0.25">
      <c r="A23" s="66" t="str">
        <f>IF(I23&lt;61,MAX($A$8:A22)+1,"")</f>
        <v/>
      </c>
      <c r="B23" s="260"/>
      <c r="C23" s="67" t="s">
        <v>4</v>
      </c>
      <c r="D23" s="232"/>
      <c r="E23" s="262"/>
      <c r="F23" s="71" t="s">
        <v>48</v>
      </c>
      <c r="G23" s="221"/>
      <c r="H23" s="39" t="s">
        <v>14</v>
      </c>
      <c r="I23" s="31">
        <v>80</v>
      </c>
      <c r="J23" s="32" t="s">
        <v>249</v>
      </c>
    </row>
    <row r="24" spans="1:10" s="8" customFormat="1" ht="44.25" customHeight="1" x14ac:dyDescent="0.25">
      <c r="A24" s="66">
        <f>IF(I24&lt;61,MAX($A$8:A23)+1,"")</f>
        <v>2</v>
      </c>
      <c r="B24" s="260"/>
      <c r="C24" s="67" t="s">
        <v>4</v>
      </c>
      <c r="D24" s="232"/>
      <c r="E24" s="262"/>
      <c r="F24" s="71" t="s">
        <v>48</v>
      </c>
      <c r="G24" s="221"/>
      <c r="H24" s="39" t="s">
        <v>8</v>
      </c>
      <c r="I24" s="31">
        <v>60</v>
      </c>
      <c r="J24" s="32" t="s">
        <v>250</v>
      </c>
    </row>
    <row r="25" spans="1:10" s="8" customFormat="1" ht="33.75" customHeight="1" x14ac:dyDescent="0.25">
      <c r="A25" s="66" t="str">
        <f>IF(I25&lt;61,MAX($A$8:A24)+1,"")</f>
        <v/>
      </c>
      <c r="B25" s="260"/>
      <c r="C25" s="67" t="s">
        <v>4</v>
      </c>
      <c r="D25" s="232"/>
      <c r="E25" s="262"/>
      <c r="F25" s="71" t="s">
        <v>48</v>
      </c>
      <c r="G25" s="221"/>
      <c r="H25" s="39" t="s">
        <v>13</v>
      </c>
      <c r="I25" s="31">
        <v>78</v>
      </c>
      <c r="J25" s="32" t="s">
        <v>276</v>
      </c>
    </row>
    <row r="26" spans="1:10" s="8" customFormat="1" ht="35.25" customHeight="1" x14ac:dyDescent="0.25">
      <c r="A26" s="66" t="str">
        <f>IF(I26&lt;61,MAX($A$8:A25)+1,"")</f>
        <v/>
      </c>
      <c r="B26" s="260"/>
      <c r="C26" s="67" t="s">
        <v>4</v>
      </c>
      <c r="D26" s="232"/>
      <c r="E26" s="262"/>
      <c r="F26" s="71" t="s">
        <v>48</v>
      </c>
      <c r="G26" s="221"/>
      <c r="H26" s="39" t="s">
        <v>49</v>
      </c>
      <c r="I26" s="31">
        <v>82</v>
      </c>
      <c r="J26" s="32" t="s">
        <v>251</v>
      </c>
    </row>
    <row r="27" spans="1:10" s="8" customFormat="1" ht="75" customHeight="1" x14ac:dyDescent="0.25">
      <c r="A27" s="66" t="str">
        <f>IF(I27&lt;61,MAX($A$8:A26)+1,"")</f>
        <v/>
      </c>
      <c r="B27" s="261"/>
      <c r="C27" s="67" t="s">
        <v>4</v>
      </c>
      <c r="D27" s="233"/>
      <c r="E27" s="262"/>
      <c r="F27" s="71" t="s">
        <v>48</v>
      </c>
      <c r="G27" s="221"/>
      <c r="H27" s="39" t="s">
        <v>15</v>
      </c>
      <c r="I27" s="31">
        <v>75</v>
      </c>
      <c r="J27" s="32" t="s">
        <v>268</v>
      </c>
    </row>
    <row r="28" spans="1:10" s="8" customFormat="1" ht="31.5" customHeight="1" x14ac:dyDescent="0.25">
      <c r="A28" s="66" t="str">
        <f>IF(I28&lt;61,MAX($A$8:A27)+1,"")</f>
        <v/>
      </c>
      <c r="B28" s="244" t="s">
        <v>5</v>
      </c>
      <c r="C28" s="68" t="s">
        <v>5</v>
      </c>
      <c r="D28" s="237">
        <f>IF(SUM(I28:I54)=0,"",AVERAGE(I28:I55))</f>
        <v>75.178571428571431</v>
      </c>
      <c r="E28" s="240" t="s">
        <v>50</v>
      </c>
      <c r="F28" s="72" t="s">
        <v>50</v>
      </c>
      <c r="G28" s="221">
        <f>IF(SUM(I28:I34)=0,"",AVERAGE(I28:I34))</f>
        <v>79.857142857142861</v>
      </c>
      <c r="H28" s="39" t="s">
        <v>42</v>
      </c>
      <c r="I28" s="31">
        <v>80</v>
      </c>
      <c r="J28" s="32" t="s">
        <v>277</v>
      </c>
    </row>
    <row r="29" spans="1:10" s="8" customFormat="1" ht="33.75" customHeight="1" x14ac:dyDescent="0.25">
      <c r="A29" s="66" t="str">
        <f>IF(I29&lt;61,MAX($A$8:A28)+1,"")</f>
        <v/>
      </c>
      <c r="B29" s="245"/>
      <c r="C29" s="68" t="s">
        <v>5</v>
      </c>
      <c r="D29" s="224"/>
      <c r="E29" s="241"/>
      <c r="F29" s="72" t="s">
        <v>50</v>
      </c>
      <c r="G29" s="221"/>
      <c r="H29" s="39" t="s">
        <v>16</v>
      </c>
      <c r="I29" s="31">
        <v>82</v>
      </c>
      <c r="J29" s="32" t="s">
        <v>252</v>
      </c>
    </row>
    <row r="30" spans="1:10" s="8" customFormat="1" ht="45.75" customHeight="1" x14ac:dyDescent="0.25">
      <c r="A30" s="66" t="str">
        <f>IF(I30&lt;61,MAX($A$8:A29)+1,"")</f>
        <v/>
      </c>
      <c r="B30" s="245"/>
      <c r="C30" s="68" t="s">
        <v>5</v>
      </c>
      <c r="D30" s="224"/>
      <c r="E30" s="241"/>
      <c r="F30" s="72" t="s">
        <v>50</v>
      </c>
      <c r="G30" s="221"/>
      <c r="H30" s="39" t="s">
        <v>97</v>
      </c>
      <c r="I30" s="31">
        <v>82</v>
      </c>
      <c r="J30" s="32" t="s">
        <v>278</v>
      </c>
    </row>
    <row r="31" spans="1:10" s="8" customFormat="1" ht="39" customHeight="1" x14ac:dyDescent="0.25">
      <c r="A31" s="66" t="str">
        <f>IF(I31&lt;61,MAX($A$8:A30)+1,"")</f>
        <v/>
      </c>
      <c r="B31" s="245"/>
      <c r="C31" s="68" t="s">
        <v>5</v>
      </c>
      <c r="D31" s="224"/>
      <c r="E31" s="241"/>
      <c r="F31" s="72" t="s">
        <v>50</v>
      </c>
      <c r="G31" s="221"/>
      <c r="H31" s="39" t="s">
        <v>17</v>
      </c>
      <c r="I31" s="31">
        <v>80</v>
      </c>
      <c r="J31" s="32" t="s">
        <v>279</v>
      </c>
    </row>
    <row r="32" spans="1:10" s="8" customFormat="1" ht="47.25" customHeight="1" x14ac:dyDescent="0.25">
      <c r="A32" s="66" t="str">
        <f>IF(I32&lt;61,MAX($A$8:A31)+1,"")</f>
        <v/>
      </c>
      <c r="B32" s="245"/>
      <c r="C32" s="68" t="s">
        <v>5</v>
      </c>
      <c r="D32" s="224"/>
      <c r="E32" s="241"/>
      <c r="F32" s="72" t="s">
        <v>50</v>
      </c>
      <c r="G32" s="221"/>
      <c r="H32" s="39" t="s">
        <v>18</v>
      </c>
      <c r="I32" s="31">
        <v>80</v>
      </c>
      <c r="J32" s="32" t="s">
        <v>280</v>
      </c>
    </row>
    <row r="33" spans="1:10" s="8" customFormat="1" ht="50.25" customHeight="1" x14ac:dyDescent="0.25">
      <c r="A33" s="66" t="str">
        <f>IF(I33&lt;61,MAX($A$8:A32)+1,"")</f>
        <v/>
      </c>
      <c r="B33" s="245"/>
      <c r="C33" s="68" t="s">
        <v>5</v>
      </c>
      <c r="D33" s="224"/>
      <c r="E33" s="241"/>
      <c r="F33" s="72" t="s">
        <v>50</v>
      </c>
      <c r="G33" s="221"/>
      <c r="H33" s="39" t="s">
        <v>52</v>
      </c>
      <c r="I33" s="31">
        <v>80</v>
      </c>
      <c r="J33" s="32" t="s">
        <v>253</v>
      </c>
    </row>
    <row r="34" spans="1:10" s="8" customFormat="1" ht="45" customHeight="1" x14ac:dyDescent="0.25">
      <c r="A34" s="66" t="str">
        <f>IF(I34&lt;61,MAX($A$8:A33)+1,"")</f>
        <v/>
      </c>
      <c r="B34" s="245"/>
      <c r="C34" s="68" t="s">
        <v>5</v>
      </c>
      <c r="D34" s="224"/>
      <c r="E34" s="242"/>
      <c r="F34" s="72" t="s">
        <v>50</v>
      </c>
      <c r="G34" s="221"/>
      <c r="H34" s="39" t="s">
        <v>19</v>
      </c>
      <c r="I34" s="31">
        <v>75</v>
      </c>
      <c r="J34" s="32" t="s">
        <v>281</v>
      </c>
    </row>
    <row r="35" spans="1:10" s="8" customFormat="1" ht="25.5" customHeight="1" x14ac:dyDescent="0.25">
      <c r="A35" s="66" t="str">
        <f>IF(I35&lt;61,MAX($A$8:A34)+1,"")</f>
        <v/>
      </c>
      <c r="B35" s="245"/>
      <c r="C35" s="68" t="s">
        <v>5</v>
      </c>
      <c r="D35" s="224"/>
      <c r="E35" s="240" t="s">
        <v>51</v>
      </c>
      <c r="F35" s="72" t="s">
        <v>51</v>
      </c>
      <c r="G35" s="221">
        <f>IF(SUM(I35,I37)=0,"",AVERAGE(I35:I37))</f>
        <v>73</v>
      </c>
      <c r="H35" s="39" t="s">
        <v>20</v>
      </c>
      <c r="I35" s="31">
        <v>75</v>
      </c>
      <c r="J35" s="32" t="s">
        <v>225</v>
      </c>
    </row>
    <row r="36" spans="1:10" s="8" customFormat="1" ht="46.5" customHeight="1" x14ac:dyDescent="0.25">
      <c r="A36" s="66" t="str">
        <f>IF(I36&lt;61,MAX($A$8:A35)+1,"")</f>
        <v/>
      </c>
      <c r="B36" s="245"/>
      <c r="C36" s="68" t="s">
        <v>5</v>
      </c>
      <c r="D36" s="224"/>
      <c r="E36" s="241"/>
      <c r="F36" s="72" t="s">
        <v>51</v>
      </c>
      <c r="G36" s="221"/>
      <c r="H36" s="39" t="s">
        <v>53</v>
      </c>
      <c r="I36" s="31">
        <v>72</v>
      </c>
      <c r="J36" s="32" t="s">
        <v>282</v>
      </c>
    </row>
    <row r="37" spans="1:10" s="8" customFormat="1" ht="40.5" customHeight="1" x14ac:dyDescent="0.25">
      <c r="A37" s="66" t="str">
        <f>IF(I37&lt;61,MAX($A$8:A36)+1,"")</f>
        <v/>
      </c>
      <c r="B37" s="245"/>
      <c r="C37" s="68" t="s">
        <v>5</v>
      </c>
      <c r="D37" s="224"/>
      <c r="E37" s="242"/>
      <c r="F37" s="72" t="s">
        <v>51</v>
      </c>
      <c r="G37" s="221"/>
      <c r="H37" s="39" t="s">
        <v>98</v>
      </c>
      <c r="I37" s="31">
        <v>72</v>
      </c>
      <c r="J37" s="32" t="s">
        <v>283</v>
      </c>
    </row>
    <row r="38" spans="1:10" s="8" customFormat="1" ht="37.5" customHeight="1" x14ac:dyDescent="0.25">
      <c r="A38" s="66">
        <f>IF(I38&lt;61,MAX($A$8:A37)+1,"")</f>
        <v>3</v>
      </c>
      <c r="B38" s="245"/>
      <c r="C38" s="68" t="s">
        <v>5</v>
      </c>
      <c r="D38" s="224"/>
      <c r="E38" s="240" t="s">
        <v>54</v>
      </c>
      <c r="F38" s="72" t="s">
        <v>54</v>
      </c>
      <c r="G38" s="221">
        <f>IF(SUM(I38:I40)=0,"",AVERAGE(I38:I40))</f>
        <v>66.666666666666671</v>
      </c>
      <c r="H38" s="39" t="s">
        <v>21</v>
      </c>
      <c r="I38" s="31">
        <v>60</v>
      </c>
      <c r="J38" s="32" t="s">
        <v>284</v>
      </c>
    </row>
    <row r="39" spans="1:10" s="8" customFormat="1" ht="36" customHeight="1" x14ac:dyDescent="0.25">
      <c r="A39" s="66">
        <f>IF(I39&lt;61,MAX($A$8:A38)+1,"")</f>
        <v>4</v>
      </c>
      <c r="B39" s="245"/>
      <c r="C39" s="68" t="s">
        <v>5</v>
      </c>
      <c r="D39" s="224"/>
      <c r="E39" s="241"/>
      <c r="F39" s="72" t="s">
        <v>54</v>
      </c>
      <c r="G39" s="221"/>
      <c r="H39" s="39" t="s">
        <v>9</v>
      </c>
      <c r="I39" s="31">
        <v>60</v>
      </c>
      <c r="J39" s="32" t="s">
        <v>254</v>
      </c>
    </row>
    <row r="40" spans="1:10" s="8" customFormat="1" ht="51" customHeight="1" x14ac:dyDescent="0.25">
      <c r="A40" s="66" t="str">
        <f>IF(I40&lt;61,MAX($A$8:A39)+1,"")</f>
        <v/>
      </c>
      <c r="B40" s="245"/>
      <c r="C40" s="68" t="s">
        <v>5</v>
      </c>
      <c r="D40" s="224"/>
      <c r="E40" s="242"/>
      <c r="F40" s="72" t="s">
        <v>54</v>
      </c>
      <c r="G40" s="221"/>
      <c r="H40" s="39" t="s">
        <v>22</v>
      </c>
      <c r="I40" s="31">
        <v>80</v>
      </c>
      <c r="J40" s="110" t="s">
        <v>255</v>
      </c>
    </row>
    <row r="41" spans="1:10" s="8" customFormat="1" ht="57.75" customHeight="1" x14ac:dyDescent="0.25">
      <c r="A41" s="66" t="str">
        <f>IF(I41&lt;61,MAX($A$8:A40)+1,"")</f>
        <v/>
      </c>
      <c r="B41" s="245"/>
      <c r="C41" s="68" t="s">
        <v>5</v>
      </c>
      <c r="D41" s="224"/>
      <c r="E41" s="240" t="s">
        <v>55</v>
      </c>
      <c r="F41" s="72" t="s">
        <v>55</v>
      </c>
      <c r="G41" s="221">
        <f>IF(SUM(I41:I43)=0,"",AVERAGE(I41:I43))</f>
        <v>76.666666666666671</v>
      </c>
      <c r="H41" s="39" t="s">
        <v>99</v>
      </c>
      <c r="I41" s="31">
        <v>75</v>
      </c>
      <c r="J41" s="32" t="s">
        <v>285</v>
      </c>
    </row>
    <row r="42" spans="1:10" s="8" customFormat="1" ht="48.75" customHeight="1" x14ac:dyDescent="0.25">
      <c r="A42" s="66" t="str">
        <f>IF(I42&lt;61,MAX($A$8:A41)+1,"")</f>
        <v/>
      </c>
      <c r="B42" s="245"/>
      <c r="C42" s="68" t="s">
        <v>5</v>
      </c>
      <c r="D42" s="224"/>
      <c r="E42" s="241"/>
      <c r="F42" s="72" t="s">
        <v>55</v>
      </c>
      <c r="G42" s="221"/>
      <c r="H42" s="39" t="s">
        <v>23</v>
      </c>
      <c r="I42" s="31">
        <v>75</v>
      </c>
      <c r="J42" s="32" t="s">
        <v>286</v>
      </c>
    </row>
    <row r="43" spans="1:10" s="8" customFormat="1" ht="50.25" customHeight="1" x14ac:dyDescent="0.25">
      <c r="A43" s="66" t="str">
        <f>IF(I43&lt;61,MAX($A$8:A42)+1,"")</f>
        <v/>
      </c>
      <c r="B43" s="245"/>
      <c r="C43" s="68" t="s">
        <v>5</v>
      </c>
      <c r="D43" s="224"/>
      <c r="E43" s="242"/>
      <c r="F43" s="72" t="s">
        <v>55</v>
      </c>
      <c r="G43" s="221"/>
      <c r="H43" s="39" t="s">
        <v>24</v>
      </c>
      <c r="I43" s="31">
        <v>80</v>
      </c>
      <c r="J43" s="32" t="s">
        <v>285</v>
      </c>
    </row>
    <row r="44" spans="1:10" s="8" customFormat="1" ht="30.75" customHeight="1" x14ac:dyDescent="0.25">
      <c r="A44" s="66">
        <f>IF(I44&lt;61,MAX($A$8:A43)+1,"")</f>
        <v>5</v>
      </c>
      <c r="B44" s="245"/>
      <c r="C44" s="68" t="s">
        <v>5</v>
      </c>
      <c r="D44" s="224"/>
      <c r="E44" s="234" t="s">
        <v>56</v>
      </c>
      <c r="F44" s="73" t="s">
        <v>56</v>
      </c>
      <c r="G44" s="221">
        <f>IF(SUM(I44:I54)=0,"",AVERAGE(I44:I55))</f>
        <v>74.75</v>
      </c>
      <c r="H44" s="39" t="s">
        <v>100</v>
      </c>
      <c r="I44" s="31">
        <v>60</v>
      </c>
      <c r="J44" s="34" t="s">
        <v>287</v>
      </c>
    </row>
    <row r="45" spans="1:10" s="8" customFormat="1" ht="60.75" customHeight="1" x14ac:dyDescent="0.25">
      <c r="A45" s="66" t="str">
        <f>IF(I45&lt;61,MAX($A$8:A44)+1,"")</f>
        <v/>
      </c>
      <c r="B45" s="245"/>
      <c r="C45" s="68" t="s">
        <v>5</v>
      </c>
      <c r="D45" s="224"/>
      <c r="E45" s="235"/>
      <c r="F45" s="73" t="s">
        <v>56</v>
      </c>
      <c r="G45" s="221"/>
      <c r="H45" s="39" t="s">
        <v>27</v>
      </c>
      <c r="I45" s="31">
        <v>70</v>
      </c>
      <c r="J45" s="34" t="s">
        <v>288</v>
      </c>
    </row>
    <row r="46" spans="1:10" s="8" customFormat="1" ht="47.25" customHeight="1" x14ac:dyDescent="0.25">
      <c r="A46" s="66" t="str">
        <f>IF(I46&lt;61,MAX($A$8:A45)+1,"")</f>
        <v/>
      </c>
      <c r="B46" s="245"/>
      <c r="C46" s="68" t="s">
        <v>5</v>
      </c>
      <c r="D46" s="224"/>
      <c r="E46" s="235"/>
      <c r="F46" s="73" t="s">
        <v>56</v>
      </c>
      <c r="G46" s="221"/>
      <c r="H46" s="39" t="s">
        <v>25</v>
      </c>
      <c r="I46" s="31">
        <v>72</v>
      </c>
      <c r="J46" s="34" t="s">
        <v>256</v>
      </c>
    </row>
    <row r="47" spans="1:10" s="8" customFormat="1" ht="57.75" customHeight="1" x14ac:dyDescent="0.25">
      <c r="A47" s="66" t="str">
        <f>IF(I47&lt;61,MAX($A$8:A46)+1,"")</f>
        <v/>
      </c>
      <c r="B47" s="245"/>
      <c r="C47" s="68" t="s">
        <v>5</v>
      </c>
      <c r="D47" s="224"/>
      <c r="E47" s="235"/>
      <c r="F47" s="73" t="s">
        <v>56</v>
      </c>
      <c r="G47" s="221"/>
      <c r="H47" s="39" t="s">
        <v>28</v>
      </c>
      <c r="I47" s="31">
        <v>70</v>
      </c>
      <c r="J47" s="34" t="s">
        <v>289</v>
      </c>
    </row>
    <row r="48" spans="1:10" s="8" customFormat="1" ht="45.75" customHeight="1" x14ac:dyDescent="0.25">
      <c r="A48" s="66" t="str">
        <f>IF(I48&lt;61,MAX($A$8:A47)+1,"")</f>
        <v/>
      </c>
      <c r="B48" s="245"/>
      <c r="C48" s="68" t="s">
        <v>5</v>
      </c>
      <c r="D48" s="224"/>
      <c r="E48" s="235"/>
      <c r="F48" s="73" t="s">
        <v>56</v>
      </c>
      <c r="G48" s="221"/>
      <c r="H48" s="39" t="s">
        <v>101</v>
      </c>
      <c r="I48" s="31">
        <v>75</v>
      </c>
      <c r="J48" s="34" t="s">
        <v>290</v>
      </c>
    </row>
    <row r="49" spans="1:10" s="8" customFormat="1" ht="34.5" customHeight="1" x14ac:dyDescent="0.25">
      <c r="A49" s="66" t="str">
        <f>IF(I49&lt;61,MAX($A$8:A48)+1,"")</f>
        <v/>
      </c>
      <c r="B49" s="245"/>
      <c r="C49" s="68" t="s">
        <v>5</v>
      </c>
      <c r="D49" s="224"/>
      <c r="E49" s="235"/>
      <c r="F49" s="73" t="s">
        <v>56</v>
      </c>
      <c r="G49" s="221"/>
      <c r="H49" s="39" t="s">
        <v>102</v>
      </c>
      <c r="I49" s="31">
        <v>75</v>
      </c>
      <c r="J49" s="34" t="s">
        <v>291</v>
      </c>
    </row>
    <row r="50" spans="1:10" s="8" customFormat="1" ht="36" customHeight="1" x14ac:dyDescent="0.25">
      <c r="A50" s="66" t="str">
        <f>IF(I50&lt;61,MAX($A$8:A49)+1,"")</f>
        <v/>
      </c>
      <c r="B50" s="245"/>
      <c r="C50" s="68" t="s">
        <v>5</v>
      </c>
      <c r="D50" s="224"/>
      <c r="E50" s="235"/>
      <c r="F50" s="73" t="s">
        <v>56</v>
      </c>
      <c r="G50" s="221"/>
      <c r="H50" s="39" t="s">
        <v>32</v>
      </c>
      <c r="I50" s="31">
        <v>75</v>
      </c>
      <c r="J50" s="34" t="s">
        <v>226</v>
      </c>
    </row>
    <row r="51" spans="1:10" s="8" customFormat="1" ht="55.5" customHeight="1" x14ac:dyDescent="0.25">
      <c r="A51" s="66" t="str">
        <f>IF(I51&lt;61,MAX($A$8:A50)+1,"")</f>
        <v/>
      </c>
      <c r="B51" s="245"/>
      <c r="C51" s="68" t="s">
        <v>5</v>
      </c>
      <c r="D51" s="224"/>
      <c r="E51" s="235"/>
      <c r="F51" s="73" t="s">
        <v>56</v>
      </c>
      <c r="G51" s="221"/>
      <c r="H51" s="39" t="s">
        <v>29</v>
      </c>
      <c r="I51" s="31">
        <v>80</v>
      </c>
      <c r="J51" s="111" t="s">
        <v>316</v>
      </c>
    </row>
    <row r="52" spans="1:10" s="8" customFormat="1" ht="21" customHeight="1" x14ac:dyDescent="0.25">
      <c r="A52" s="66" t="str">
        <f>IF(I52&lt;61,MAX($A$8:A51)+1,"")</f>
        <v/>
      </c>
      <c r="B52" s="245"/>
      <c r="C52" s="68" t="s">
        <v>5</v>
      </c>
      <c r="D52" s="224"/>
      <c r="E52" s="235"/>
      <c r="F52" s="73" t="s">
        <v>56</v>
      </c>
      <c r="G52" s="221"/>
      <c r="H52" s="39" t="s">
        <v>31</v>
      </c>
      <c r="I52" s="31">
        <v>80</v>
      </c>
      <c r="J52" s="34" t="s">
        <v>292</v>
      </c>
    </row>
    <row r="53" spans="1:10" s="8" customFormat="1" ht="31.5" customHeight="1" x14ac:dyDescent="0.25">
      <c r="A53" s="66" t="str">
        <f>IF(I53&lt;61,MAX($A$8:A52)+1,"")</f>
        <v/>
      </c>
      <c r="B53" s="245"/>
      <c r="C53" s="68" t="s">
        <v>5</v>
      </c>
      <c r="D53" s="224"/>
      <c r="E53" s="235"/>
      <c r="F53" s="73" t="s">
        <v>56</v>
      </c>
      <c r="G53" s="221"/>
      <c r="H53" s="39" t="s">
        <v>103</v>
      </c>
      <c r="I53" s="31">
        <v>80</v>
      </c>
      <c r="J53" s="34" t="s">
        <v>293</v>
      </c>
    </row>
    <row r="54" spans="1:10" s="8" customFormat="1" ht="28.5" customHeight="1" x14ac:dyDescent="0.25">
      <c r="A54" s="66" t="str">
        <f>IF(I54&lt;61,MAX($A$8:A53)+1,"")</f>
        <v/>
      </c>
      <c r="B54" s="245"/>
      <c r="C54" s="68" t="s">
        <v>5</v>
      </c>
      <c r="D54" s="224"/>
      <c r="E54" s="235"/>
      <c r="F54" s="73" t="s">
        <v>56</v>
      </c>
      <c r="G54" s="221"/>
      <c r="H54" s="39" t="s">
        <v>30</v>
      </c>
      <c r="I54" s="31">
        <v>80</v>
      </c>
      <c r="J54" s="34" t="s">
        <v>227</v>
      </c>
    </row>
    <row r="55" spans="1:10" s="8" customFormat="1" ht="58.5" customHeight="1" x14ac:dyDescent="0.25">
      <c r="A55" s="66" t="str">
        <f>IF(I55&lt;61,MAX($A$8:A54)+1,"")</f>
        <v/>
      </c>
      <c r="B55" s="246"/>
      <c r="C55" s="68" t="s">
        <v>5</v>
      </c>
      <c r="D55" s="238"/>
      <c r="E55" s="236"/>
      <c r="F55" s="73" t="s">
        <v>56</v>
      </c>
      <c r="G55" s="221"/>
      <c r="H55" s="39" t="s">
        <v>59</v>
      </c>
      <c r="I55" s="31">
        <v>80</v>
      </c>
      <c r="J55" s="34" t="s">
        <v>229</v>
      </c>
    </row>
    <row r="56" spans="1:10" s="8" customFormat="1" ht="23.25" customHeight="1" x14ac:dyDescent="0.25">
      <c r="A56" s="66" t="str">
        <f>IF(I56&lt;61,MAX($A$8:A55)+1,"")</f>
        <v/>
      </c>
      <c r="B56" s="218" t="s">
        <v>58</v>
      </c>
      <c r="C56" s="69" t="s">
        <v>58</v>
      </c>
      <c r="D56" s="239">
        <f>IF(SUM(I56:I61)=0,"",AVERAGE(I56:I64))</f>
        <v>73</v>
      </c>
      <c r="E56" s="240" t="s">
        <v>60</v>
      </c>
      <c r="F56" s="72" t="s">
        <v>60</v>
      </c>
      <c r="G56" s="221">
        <f>IF(SUM(I56:I61)=0,"",AVERAGE(I56:I64))</f>
        <v>73</v>
      </c>
      <c r="H56" s="39" t="s">
        <v>41</v>
      </c>
      <c r="I56" s="31">
        <v>82</v>
      </c>
      <c r="J56" s="32" t="s">
        <v>228</v>
      </c>
    </row>
    <row r="57" spans="1:10" s="8" customFormat="1" ht="34.5" customHeight="1" x14ac:dyDescent="0.25">
      <c r="A57" s="66" t="str">
        <f>IF(I57&lt;61,MAX($A$8:A56)+1,"")</f>
        <v/>
      </c>
      <c r="B57" s="219"/>
      <c r="C57" s="69" t="s">
        <v>58</v>
      </c>
      <c r="D57" s="232"/>
      <c r="E57" s="241"/>
      <c r="F57" s="72" t="s">
        <v>60</v>
      </c>
      <c r="G57" s="221"/>
      <c r="H57" s="39" t="s">
        <v>26</v>
      </c>
      <c r="I57" s="31">
        <v>75</v>
      </c>
      <c r="J57" s="32" t="s">
        <v>229</v>
      </c>
    </row>
    <row r="58" spans="1:10" s="8" customFormat="1" ht="141" customHeight="1" x14ac:dyDescent="0.25">
      <c r="A58" s="66" t="str">
        <f>IF(I58&lt;61,MAX($A$8:A57)+1,"")</f>
        <v/>
      </c>
      <c r="B58" s="219"/>
      <c r="C58" s="69" t="s">
        <v>58</v>
      </c>
      <c r="D58" s="232"/>
      <c r="E58" s="241"/>
      <c r="F58" s="72" t="s">
        <v>60</v>
      </c>
      <c r="G58" s="221"/>
      <c r="H58" s="39" t="s">
        <v>104</v>
      </c>
      <c r="I58" s="31">
        <v>72</v>
      </c>
      <c r="J58" s="32" t="s">
        <v>294</v>
      </c>
    </row>
    <row r="59" spans="1:10" s="8" customFormat="1" ht="42" customHeight="1" x14ac:dyDescent="0.25">
      <c r="A59" s="66" t="str">
        <f>IF(I59&lt;61,MAX($A$8:A58)+1,"")</f>
        <v/>
      </c>
      <c r="B59" s="219"/>
      <c r="C59" s="69" t="s">
        <v>58</v>
      </c>
      <c r="D59" s="232"/>
      <c r="E59" s="241"/>
      <c r="F59" s="72" t="s">
        <v>60</v>
      </c>
      <c r="G59" s="221"/>
      <c r="H59" s="39" t="s">
        <v>33</v>
      </c>
      <c r="I59" s="31">
        <v>72</v>
      </c>
      <c r="J59" s="32" t="s">
        <v>295</v>
      </c>
    </row>
    <row r="60" spans="1:10" s="8" customFormat="1" ht="64.5" customHeight="1" x14ac:dyDescent="0.25">
      <c r="A60" s="66" t="str">
        <f>IF(I60&lt;61,MAX($A$8:A59)+1,"")</f>
        <v/>
      </c>
      <c r="B60" s="219"/>
      <c r="C60" s="69" t="s">
        <v>58</v>
      </c>
      <c r="D60" s="232"/>
      <c r="E60" s="241"/>
      <c r="F60" s="72" t="s">
        <v>60</v>
      </c>
      <c r="G60" s="221"/>
      <c r="H60" s="39" t="s">
        <v>34</v>
      </c>
      <c r="I60" s="31">
        <v>72</v>
      </c>
      <c r="J60" s="32" t="s">
        <v>227</v>
      </c>
    </row>
    <row r="61" spans="1:10" s="8" customFormat="1" ht="40.5" customHeight="1" x14ac:dyDescent="0.25">
      <c r="A61" s="66" t="str">
        <f>IF(I61&lt;61,MAX($A$8:A60)+1,"")</f>
        <v/>
      </c>
      <c r="B61" s="219"/>
      <c r="C61" s="69" t="s">
        <v>58</v>
      </c>
      <c r="D61" s="232"/>
      <c r="E61" s="241"/>
      <c r="F61" s="72" t="s">
        <v>60</v>
      </c>
      <c r="G61" s="221"/>
      <c r="H61" s="39" t="s">
        <v>35</v>
      </c>
      <c r="I61" s="31">
        <v>72</v>
      </c>
      <c r="J61" s="32" t="s">
        <v>257</v>
      </c>
    </row>
    <row r="62" spans="1:10" s="8" customFormat="1" ht="53.25" customHeight="1" x14ac:dyDescent="0.25">
      <c r="A62" s="66" t="str">
        <f>IF(I62&lt;61,MAX($A$8:A61)+1,"")</f>
        <v/>
      </c>
      <c r="B62" s="219"/>
      <c r="C62" s="69" t="s">
        <v>58</v>
      </c>
      <c r="D62" s="232"/>
      <c r="E62" s="241"/>
      <c r="F62" s="72" t="s">
        <v>60</v>
      </c>
      <c r="G62" s="221"/>
      <c r="H62" s="40" t="s">
        <v>36</v>
      </c>
      <c r="I62" s="31">
        <v>70</v>
      </c>
      <c r="J62" s="32" t="s">
        <v>258</v>
      </c>
    </row>
    <row r="63" spans="1:10" s="8" customFormat="1" ht="40.5" customHeight="1" x14ac:dyDescent="0.25">
      <c r="A63" s="66" t="str">
        <f>IF(I63&lt;61,MAX($A$8:A62)+1,"")</f>
        <v/>
      </c>
      <c r="B63" s="219"/>
      <c r="C63" s="69" t="s">
        <v>58</v>
      </c>
      <c r="D63" s="232"/>
      <c r="E63" s="241"/>
      <c r="F63" s="72" t="s">
        <v>60</v>
      </c>
      <c r="G63" s="221"/>
      <c r="H63" s="39" t="s">
        <v>38</v>
      </c>
      <c r="I63" s="31">
        <v>70</v>
      </c>
      <c r="J63" s="32" t="s">
        <v>259</v>
      </c>
    </row>
    <row r="64" spans="1:10" s="8" customFormat="1" ht="40.5" customHeight="1" x14ac:dyDescent="0.25">
      <c r="A64" s="66" t="str">
        <f>IF(I64&lt;61,MAX($A$8:A63)+1,"")</f>
        <v/>
      </c>
      <c r="B64" s="220"/>
      <c r="C64" s="69" t="s">
        <v>58</v>
      </c>
      <c r="D64" s="233"/>
      <c r="E64" s="242"/>
      <c r="F64" s="72" t="s">
        <v>60</v>
      </c>
      <c r="G64" s="221"/>
      <c r="H64" s="39" t="s">
        <v>40</v>
      </c>
      <c r="I64" s="31">
        <v>72</v>
      </c>
      <c r="J64" s="32" t="s">
        <v>260</v>
      </c>
    </row>
    <row r="65" spans="1:10" s="8" customFormat="1" ht="54" customHeight="1" x14ac:dyDescent="0.25">
      <c r="A65" s="66" t="str">
        <f>IF(I65&lt;61,MAX($A$8:A64)+1,"")</f>
        <v/>
      </c>
      <c r="B65" s="218" t="s">
        <v>57</v>
      </c>
      <c r="C65" s="69" t="s">
        <v>57</v>
      </c>
      <c r="D65" s="223">
        <f>IF(SUM(I65:I69)=0,"",AVERAGE(I65:I69))</f>
        <v>73.599999999999994</v>
      </c>
      <c r="E65" s="240" t="s">
        <v>76</v>
      </c>
      <c r="F65" s="72" t="s">
        <v>76</v>
      </c>
      <c r="G65" s="221">
        <f>IF(SUM(I65:I69)=0,"",AVERAGE(I65:I69))</f>
        <v>73.599999999999994</v>
      </c>
      <c r="H65" s="39" t="s">
        <v>37</v>
      </c>
      <c r="I65" s="31">
        <v>70</v>
      </c>
      <c r="J65" s="32" t="s">
        <v>230</v>
      </c>
    </row>
    <row r="66" spans="1:10" s="8" customFormat="1" ht="45" customHeight="1" x14ac:dyDescent="0.25">
      <c r="A66" s="66">
        <f>IF(I66&lt;61,MAX($A$8:A65)+1,"")</f>
        <v>6</v>
      </c>
      <c r="B66" s="219"/>
      <c r="C66" s="69" t="s">
        <v>57</v>
      </c>
      <c r="D66" s="224"/>
      <c r="E66" s="241"/>
      <c r="F66" s="72" t="s">
        <v>76</v>
      </c>
      <c r="G66" s="221"/>
      <c r="H66" s="40" t="s">
        <v>39</v>
      </c>
      <c r="I66" s="31">
        <v>60</v>
      </c>
      <c r="J66" s="32" t="s">
        <v>261</v>
      </c>
    </row>
    <row r="67" spans="1:10" s="8" customFormat="1" ht="41.25" customHeight="1" x14ac:dyDescent="0.25">
      <c r="A67" s="66" t="str">
        <f>IF(I67&lt;61,MAX($A$8:A66)+1,"")</f>
        <v/>
      </c>
      <c r="B67" s="219"/>
      <c r="C67" s="69" t="s">
        <v>57</v>
      </c>
      <c r="D67" s="224"/>
      <c r="E67" s="241"/>
      <c r="F67" s="72" t="s">
        <v>76</v>
      </c>
      <c r="G67" s="221"/>
      <c r="H67" s="40" t="s">
        <v>79</v>
      </c>
      <c r="I67" s="31">
        <v>82</v>
      </c>
      <c r="J67" s="32" t="s">
        <v>231</v>
      </c>
    </row>
    <row r="68" spans="1:10" s="8" customFormat="1" ht="45.75" customHeight="1" x14ac:dyDescent="0.25">
      <c r="A68" s="66" t="str">
        <f>IF(I68&lt;61,MAX($A$8:A67)+1,"")</f>
        <v/>
      </c>
      <c r="B68" s="219"/>
      <c r="C68" s="69" t="s">
        <v>57</v>
      </c>
      <c r="D68" s="224"/>
      <c r="E68" s="241"/>
      <c r="F68" s="72" t="s">
        <v>76</v>
      </c>
      <c r="G68" s="221"/>
      <c r="H68" s="40" t="s">
        <v>78</v>
      </c>
      <c r="I68" s="31">
        <v>82</v>
      </c>
      <c r="J68" s="32" t="s">
        <v>232</v>
      </c>
    </row>
    <row r="69" spans="1:10" s="8" customFormat="1" ht="57" customHeight="1" thickBot="1" x14ac:dyDescent="0.3">
      <c r="A69" s="66" t="str">
        <f>IF(I69&lt;61,MAX($A$8:A68)+1,"")</f>
        <v/>
      </c>
      <c r="B69" s="220"/>
      <c r="C69" s="69" t="s">
        <v>57</v>
      </c>
      <c r="D69" s="225"/>
      <c r="E69" s="243"/>
      <c r="F69" s="72" t="s">
        <v>76</v>
      </c>
      <c r="G69" s="222"/>
      <c r="H69" s="41" t="s">
        <v>105</v>
      </c>
      <c r="I69" s="31">
        <v>74</v>
      </c>
      <c r="J69" s="35" t="s">
        <v>233</v>
      </c>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54" activePane="bottomRight" state="frozen"/>
      <selection pane="topRight" activeCell="N1" sqref="N1"/>
      <selection pane="bottomLeft" activeCell="A7" sqref="A7"/>
      <selection pane="bottomRight" activeCell="L47" sqref="L47"/>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4"/>
      <c r="D4" s="265"/>
      <c r="E4" s="270" t="s">
        <v>107</v>
      </c>
      <c r="F4" s="270"/>
      <c r="G4" s="270"/>
      <c r="H4" s="270"/>
      <c r="I4" s="270"/>
      <c r="J4" s="270"/>
      <c r="K4" s="270"/>
      <c r="L4" s="271"/>
      <c r="M4" s="56"/>
    </row>
    <row r="5" spans="1:13" s="8" customFormat="1" ht="24" thickBot="1" x14ac:dyDescent="0.4">
      <c r="A5" s="51"/>
      <c r="B5" s="55"/>
      <c r="C5" s="266"/>
      <c r="D5" s="267"/>
      <c r="E5" s="268" t="s">
        <v>77</v>
      </c>
      <c r="F5" s="268"/>
      <c r="G5" s="268"/>
      <c r="H5" s="268"/>
      <c r="I5" s="268"/>
      <c r="J5" s="268"/>
      <c r="K5" s="268"/>
      <c r="L5" s="269"/>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2" t="s">
        <v>65</v>
      </c>
      <c r="D7" s="272"/>
      <c r="E7" s="272"/>
      <c r="F7" s="272"/>
      <c r="G7" s="272"/>
      <c r="H7" s="272"/>
      <c r="I7" s="272"/>
      <c r="J7" s="272"/>
      <c r="K7" s="272"/>
      <c r="L7" s="272"/>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74.590163934426229</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76.114285714285714</v>
      </c>
      <c r="G35" s="57"/>
      <c r="H35" s="57"/>
      <c r="I35" s="57"/>
      <c r="J35" s="57"/>
      <c r="K35" s="57"/>
      <c r="L35" s="57"/>
      <c r="M35" s="56"/>
    </row>
    <row r="36" spans="1:13" s="8" customFormat="1" x14ac:dyDescent="0.25">
      <c r="A36" s="51"/>
      <c r="B36" s="55"/>
      <c r="C36" s="57"/>
      <c r="D36" s="57" t="str">
        <f>AUTODIAGNÓSTICO!B28</f>
        <v>EJECUTAR</v>
      </c>
      <c r="E36" s="57">
        <v>100</v>
      </c>
      <c r="F36" s="57">
        <f>AUTODIAGNÓSTICO!D28</f>
        <v>75.178571428571431</v>
      </c>
      <c r="G36" s="57"/>
      <c r="H36" s="57"/>
      <c r="I36" s="57"/>
      <c r="J36" s="57"/>
      <c r="K36" s="57"/>
      <c r="L36" s="57"/>
      <c r="M36" s="56"/>
    </row>
    <row r="37" spans="1:13" s="8" customFormat="1" x14ac:dyDescent="0.25">
      <c r="A37" s="51"/>
      <c r="B37" s="55"/>
      <c r="C37" s="57"/>
      <c r="D37" s="57" t="str">
        <f>AUTODIAGNÓSTICO!B56</f>
        <v>VERIFICAR</v>
      </c>
      <c r="E37" s="57">
        <v>100</v>
      </c>
      <c r="F37" s="57">
        <f>AUTODIAGNÓSTICO!D56</f>
        <v>73</v>
      </c>
      <c r="G37" s="57"/>
      <c r="H37" s="57"/>
      <c r="I37" s="57"/>
      <c r="J37" s="57"/>
      <c r="K37" s="57"/>
      <c r="L37" s="57"/>
      <c r="M37" s="56"/>
    </row>
    <row r="38" spans="1:13" s="8" customFormat="1" x14ac:dyDescent="0.25">
      <c r="A38" s="51"/>
      <c r="B38" s="55"/>
      <c r="C38" s="57"/>
      <c r="D38" s="57" t="str">
        <f>AUTODIAGNÓSTICO!B65</f>
        <v>ACTUAR</v>
      </c>
      <c r="E38" s="57">
        <v>100</v>
      </c>
      <c r="F38" s="57">
        <f>AUTODIAGNÓSTICO!D65</f>
        <v>73.599999999999994</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3" t="s">
        <v>70</v>
      </c>
      <c r="D56" s="263"/>
      <c r="E56" s="263"/>
      <c r="F56" s="263"/>
      <c r="G56" s="263"/>
      <c r="H56" s="263"/>
      <c r="I56" s="263"/>
      <c r="J56" s="263"/>
      <c r="K56" s="263"/>
      <c r="L56" s="263"/>
      <c r="M56" s="56"/>
    </row>
    <row r="57" spans="1:13" s="8" customFormat="1" x14ac:dyDescent="0.25">
      <c r="A57" s="51"/>
      <c r="B57" s="55"/>
      <c r="C57" s="113"/>
      <c r="D57" s="113"/>
      <c r="E57" s="113"/>
      <c r="F57" s="113"/>
      <c r="G57" s="113"/>
      <c r="H57" s="113"/>
      <c r="I57" s="113"/>
      <c r="J57" s="113"/>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80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77.666666666666671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76</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73.333333333333329</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73.571428571428569</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3" t="s">
        <v>71</v>
      </c>
      <c r="D78" s="263"/>
      <c r="E78" s="263"/>
      <c r="F78" s="263"/>
      <c r="G78" s="263"/>
      <c r="H78" s="263"/>
      <c r="I78" s="263"/>
      <c r="J78" s="263"/>
      <c r="K78" s="263"/>
      <c r="L78" s="263"/>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79.857142857142861</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73</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66.666666666666671</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76.666666666666671</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74.75</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3" t="s">
        <v>72</v>
      </c>
      <c r="D102" s="263"/>
      <c r="E102" s="263"/>
      <c r="F102" s="263"/>
      <c r="G102" s="263"/>
      <c r="H102" s="263"/>
      <c r="I102" s="263"/>
      <c r="J102" s="263"/>
      <c r="K102" s="263"/>
      <c r="L102" s="263"/>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73</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3" t="s">
        <v>73</v>
      </c>
      <c r="D128" s="263"/>
      <c r="E128" s="263"/>
      <c r="F128" s="263"/>
      <c r="G128" s="263"/>
      <c r="H128" s="263"/>
      <c r="I128" s="263"/>
      <c r="J128" s="263"/>
      <c r="K128" s="263"/>
      <c r="L128" s="263"/>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73.599999999999994</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9" activePane="bottomRight" state="frozen"/>
      <selection pane="topRight" activeCell="F1" sqref="F1"/>
      <selection pane="bottomLeft" activeCell="A3" sqref="A3"/>
      <selection pane="bottomRight" activeCell="C24" sqref="C24"/>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3" t="s">
        <v>108</v>
      </c>
      <c r="D8" s="273"/>
      <c r="E8" s="273"/>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4">
        <f>AUTODIAGNÓSTICO!E6</f>
        <v>154172000247</v>
      </c>
      <c r="D11" s="275"/>
      <c r="E11" s="22">
        <f>AUTODIAGNÓSTICO!I6</f>
        <v>74.590163934426229</v>
      </c>
      <c r="F11" s="23"/>
    </row>
    <row r="12" spans="2:6" s="8" customFormat="1" ht="45" customHeight="1" thickBot="1" x14ac:dyDescent="0.3">
      <c r="B12" s="12"/>
      <c r="C12" s="276"/>
      <c r="D12" s="277"/>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I1" workbookViewId="0">
      <selection activeCell="O4" sqref="O4"/>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8" t="s">
        <v>121</v>
      </c>
      <c r="L7" s="279"/>
      <c r="N7">
        <v>2026</v>
      </c>
      <c r="O7">
        <v>2026</v>
      </c>
    </row>
    <row r="8" spans="1:15" ht="28.5" customHeight="1" thickBot="1" x14ac:dyDescent="0.3">
      <c r="A8" s="280" t="s">
        <v>145</v>
      </c>
      <c r="B8" s="310"/>
      <c r="C8" s="281"/>
      <c r="D8" s="280" t="s">
        <v>122</v>
      </c>
      <c r="E8" s="310"/>
      <c r="F8" s="311" t="s">
        <v>123</v>
      </c>
      <c r="G8" s="312"/>
      <c r="H8" s="80" t="s">
        <v>124</v>
      </c>
      <c r="I8" s="280" t="s">
        <v>125</v>
      </c>
      <c r="J8" s="281"/>
      <c r="K8" s="79" t="s">
        <v>126</v>
      </c>
      <c r="L8" s="79" t="s">
        <v>127</v>
      </c>
      <c r="N8">
        <v>2027</v>
      </c>
      <c r="O8">
        <v>2027</v>
      </c>
    </row>
    <row r="9" spans="1:15" x14ac:dyDescent="0.25">
      <c r="A9" s="282" t="s">
        <v>262</v>
      </c>
      <c r="B9" s="283"/>
      <c r="C9" s="284"/>
      <c r="D9" s="303" t="s">
        <v>296</v>
      </c>
      <c r="E9" s="303"/>
      <c r="F9" s="291" t="s">
        <v>297</v>
      </c>
      <c r="G9" s="292"/>
      <c r="H9" s="292" t="s">
        <v>298</v>
      </c>
      <c r="I9" s="297" t="s">
        <v>299</v>
      </c>
      <c r="J9" s="298"/>
      <c r="K9" s="307">
        <v>2024</v>
      </c>
      <c r="L9" s="306">
        <v>2025</v>
      </c>
      <c r="M9" s="81"/>
      <c r="N9">
        <v>2028</v>
      </c>
      <c r="O9">
        <v>2028</v>
      </c>
    </row>
    <row r="10" spans="1:15" x14ac:dyDescent="0.25">
      <c r="A10" s="285"/>
      <c r="B10" s="286"/>
      <c r="C10" s="287"/>
      <c r="D10" s="304"/>
      <c r="E10" s="304"/>
      <c r="F10" s="293"/>
      <c r="G10" s="294"/>
      <c r="H10" s="294"/>
      <c r="I10" s="299" t="s">
        <v>300</v>
      </c>
      <c r="J10" s="300"/>
      <c r="K10" s="307"/>
      <c r="L10" s="307"/>
      <c r="M10" s="81"/>
      <c r="N10">
        <v>2029</v>
      </c>
      <c r="O10">
        <v>2029</v>
      </c>
    </row>
    <row r="11" spans="1:15" x14ac:dyDescent="0.25">
      <c r="A11" s="285"/>
      <c r="B11" s="286"/>
      <c r="C11" s="287"/>
      <c r="D11" s="304"/>
      <c r="E11" s="304"/>
      <c r="F11" s="293"/>
      <c r="G11" s="294"/>
      <c r="H11" s="294"/>
      <c r="I11" s="299" t="s">
        <v>301</v>
      </c>
      <c r="J11" s="300"/>
      <c r="K11" s="307"/>
      <c r="L11" s="307"/>
      <c r="M11" s="81"/>
      <c r="N11">
        <v>2030</v>
      </c>
      <c r="O11">
        <v>2030</v>
      </c>
    </row>
    <row r="12" spans="1:15" x14ac:dyDescent="0.25">
      <c r="A12" s="285"/>
      <c r="B12" s="286"/>
      <c r="C12" s="287"/>
      <c r="D12" s="304"/>
      <c r="E12" s="304"/>
      <c r="F12" s="293"/>
      <c r="G12" s="294"/>
      <c r="H12" s="294"/>
      <c r="I12" s="299"/>
      <c r="J12" s="300"/>
      <c r="K12" s="307"/>
      <c r="L12" s="307"/>
      <c r="M12" s="81"/>
      <c r="N12">
        <v>2031</v>
      </c>
      <c r="O12">
        <v>2031</v>
      </c>
    </row>
    <row r="13" spans="1:15" ht="15.75" thickBot="1" x14ac:dyDescent="0.3">
      <c r="A13" s="288"/>
      <c r="B13" s="289"/>
      <c r="C13" s="290"/>
      <c r="D13" s="305"/>
      <c r="E13" s="305"/>
      <c r="F13" s="295"/>
      <c r="G13" s="296"/>
      <c r="H13" s="296"/>
      <c r="I13" s="301"/>
      <c r="J13" s="302"/>
      <c r="K13" s="309"/>
      <c r="L13" s="308"/>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150" x14ac:dyDescent="0.25">
      <c r="A16" s="49">
        <v>1</v>
      </c>
      <c r="B16" s="50" t="str">
        <f>VLOOKUP(A16,AUTODIAGNÓSTICO!$A$9:$J$69,3,0)</f>
        <v>PLANEAR</v>
      </c>
      <c r="C16" s="50" t="str">
        <f>VLOOKUP(A16,AUTODIAGNÓSTICO!A9:J69,6,0)</f>
        <v>Construir la estrategia de rendición de cuentas
 Paso 1. 
Identificación de los espacios de diálogo en los que la entidad rendirá cuentas</v>
      </c>
      <c r="D16" s="50" t="str">
        <f>VLOOKUP(A16,AUTODIAGNÓSTICO!A9:J69,8,0)</f>
        <v>Identificar los espacios y mecanismos de las actividades permanentes institucionales que pueden utilizarse como ejercicios de diálogo para la rendición de cuentas tales como: mesas de trabajo, foros, reuniones, etc.</v>
      </c>
      <c r="E16" s="78">
        <f>VLOOKUP(A16,AUTODIAGNÓSTICO!$A$9:$J$69,9,0)</f>
        <v>60</v>
      </c>
      <c r="F16" s="47" t="s">
        <v>302</v>
      </c>
      <c r="G16" s="47" t="s">
        <v>234</v>
      </c>
      <c r="H16" s="47" t="s">
        <v>235</v>
      </c>
      <c r="I16" s="47" t="s">
        <v>303</v>
      </c>
      <c r="J16" s="47" t="s">
        <v>236</v>
      </c>
      <c r="K16" s="48">
        <v>45334</v>
      </c>
      <c r="L16" s="48">
        <v>45625</v>
      </c>
    </row>
    <row r="17" spans="1:12" ht="165" x14ac:dyDescent="0.25">
      <c r="A17" s="49">
        <v>2</v>
      </c>
      <c r="B17" s="50" t="str">
        <f>VLOOKUP(A17,AUTODIAGNÓSTICO!$A$9:$J$69,3,0)</f>
        <v>PLANEAR</v>
      </c>
      <c r="C17" s="50" t="str">
        <f>VLOOKUP(A17,AUTODIAGNÓSTICO!A10:J70,6,0)</f>
        <v>Construir la estrategia de rendición de cuentas 
 Paso 2. 
Definir la estrategia para implementar el ejercicio de rendición de cuentas</v>
      </c>
      <c r="D17" s="50" t="str">
        <f>VLOOKUP(A17,AUTODIAGNÓSTICO!A10:J70,8,0)</f>
        <v>Establecer los canales y mecanismos virtuales que complementarán las acciones de diálogo definidas para temas específicos y para los temas generales.</v>
      </c>
      <c r="E17" s="78">
        <f>VLOOKUP(A17,AUTODIAGNÓSTICO!$A$9:$J$69,9,0)</f>
        <v>60</v>
      </c>
      <c r="F17" s="47" t="s">
        <v>304</v>
      </c>
      <c r="G17" s="47" t="s">
        <v>305</v>
      </c>
      <c r="H17" s="47" t="s">
        <v>263</v>
      </c>
      <c r="I17" s="47" t="s">
        <v>306</v>
      </c>
      <c r="J17" s="47" t="s">
        <v>264</v>
      </c>
      <c r="K17" s="48">
        <v>45334</v>
      </c>
      <c r="L17" s="48">
        <v>45625</v>
      </c>
    </row>
    <row r="18" spans="1:12" ht="60" x14ac:dyDescent="0.25">
      <c r="A18" s="49">
        <v>3</v>
      </c>
      <c r="B18" s="50" t="str">
        <f>VLOOKUP(A18,AUTODIAGNÓSTICO!$A$9:$J$69,3,0)</f>
        <v>EJECUTAR</v>
      </c>
      <c r="C18" s="50" t="str">
        <f>VLOOKUP(A18,AUTODIAGNÓSTICO!A11:J71,6,0)</f>
        <v>Preparar los espacios de diálogo</v>
      </c>
      <c r="D18" s="50" t="str">
        <f>VLOOKUP(A18,AUTODIAGNÓSTICO!A11:J71,8,0)</f>
        <v xml:space="preserve">Identificar si en los ejercicios de rendición de cuentas de la vigencia anterior, involucró a todos los grupos de valor . </v>
      </c>
      <c r="E18" s="78">
        <f>VLOOKUP(A18,AUTODIAGNÓSTICO!$A$9:$J$69,9,0)</f>
        <v>60</v>
      </c>
      <c r="F18" s="47" t="s">
        <v>307</v>
      </c>
      <c r="G18" s="47" t="s">
        <v>265</v>
      </c>
      <c r="H18" s="47" t="s">
        <v>308</v>
      </c>
      <c r="I18" s="47" t="s">
        <v>237</v>
      </c>
      <c r="J18" s="47" t="s">
        <v>238</v>
      </c>
      <c r="K18" s="48">
        <v>45334</v>
      </c>
      <c r="L18" s="48">
        <v>45625</v>
      </c>
    </row>
    <row r="19" spans="1:12" ht="45" x14ac:dyDescent="0.25">
      <c r="A19" s="49">
        <v>4</v>
      </c>
      <c r="B19" s="50" t="str">
        <f>VLOOKUP(A19,AUTODIAGNÓSTICO!$A$9:$J$69,3,0)</f>
        <v>EJECUTAR</v>
      </c>
      <c r="C19" s="50" t="str">
        <f>VLOOKUP(A19,AUTODIAGNÓSTICO!A12:J72,6,0)</f>
        <v>Preparar los espacios de diálogo</v>
      </c>
      <c r="D19" s="50" t="str">
        <f>VLOOKUP(A19,AUTODIAGNÓSTICO!A12:J72,8,0)</f>
        <v>Definir y organizar los espacios de diálogo de acuerdo a los grupos de interés y temas priorizados.</v>
      </c>
      <c r="E19" s="78">
        <f>VLOOKUP(A19,AUTODIAGNÓSTICO!$A$9:$J$69,9,0)</f>
        <v>60</v>
      </c>
      <c r="F19" s="47" t="s">
        <v>309</v>
      </c>
      <c r="G19" s="47" t="s">
        <v>310</v>
      </c>
      <c r="H19" s="47" t="s">
        <v>311</v>
      </c>
      <c r="I19" s="47" t="s">
        <v>239</v>
      </c>
      <c r="J19" s="47" t="s">
        <v>312</v>
      </c>
      <c r="K19" s="48">
        <v>45670</v>
      </c>
      <c r="L19" s="48">
        <v>45716</v>
      </c>
    </row>
    <row r="20" spans="1:12" ht="60" x14ac:dyDescent="0.25">
      <c r="A20" s="49">
        <v>5</v>
      </c>
      <c r="B20" s="50" t="str">
        <f>VLOOKUP(A20,AUTODIAGNÓSTICO!$A$9:$J$69,3,0)</f>
        <v>EJECUTAR</v>
      </c>
      <c r="C20" s="50" t="str">
        <f>VLOOKUP(A20,AUTODIAGNÓSTICO!A13:J73,6,0)</f>
        <v>Realizar espacios de diálogo  de rendición de cuentas</v>
      </c>
      <c r="D20" s="50" t="str">
        <f>VLOOKUP(A20,AUTODIAGNÓSTICO!A13:J73,8,0)</f>
        <v>Efectuar la publición de la convocatoria y/o invitación a la rendición de cuentas con 30 días de anticipación.</v>
      </c>
      <c r="E20" s="78">
        <f>VLOOKUP(A20,AUTODIAGNÓSTICO!$A$9:$J$69,9,0)</f>
        <v>60</v>
      </c>
      <c r="F20" s="47" t="s">
        <v>313</v>
      </c>
      <c r="G20" s="47" t="s">
        <v>266</v>
      </c>
      <c r="H20" s="47" t="s">
        <v>314</v>
      </c>
      <c r="I20" s="47" t="s">
        <v>267</v>
      </c>
      <c r="J20" s="47" t="s">
        <v>243</v>
      </c>
      <c r="K20" s="48">
        <v>45670</v>
      </c>
      <c r="L20" s="48">
        <v>45716</v>
      </c>
    </row>
    <row r="21" spans="1:12" ht="90" x14ac:dyDescent="0.25">
      <c r="A21" s="49">
        <v>6</v>
      </c>
      <c r="B21" s="50" t="str">
        <f>VLOOKUP(A21,AUTODIAGNÓSTICO!$A$9:$J$69,3,0)</f>
        <v>ACTUAR</v>
      </c>
      <c r="C21" s="50" t="str">
        <f>VLOOKUP(A21,AUTODIAGNÓSTICO!A14:J74,6,0)</f>
        <v>Establecer acciones de mejora del proceso de rendición de cuenta</v>
      </c>
      <c r="D21" s="50" t="str">
        <f>VLOOKUP(A21,AUTODIAGNÓSTICO!A14:J74,8,0)</f>
        <v xml:space="preserve">Evaluar y verificar por parte de la oficina de control interno que se garanticen los mecanismos de participación ciudadana en la rendición de cuentas. </v>
      </c>
      <c r="E21" s="78">
        <f>VLOOKUP(A21,AUTODIAGNÓSTICO!$A$9:$J$69,9,0)</f>
        <v>60</v>
      </c>
      <c r="F21" s="47" t="s">
        <v>315</v>
      </c>
      <c r="G21" s="47" t="s">
        <v>240</v>
      </c>
      <c r="H21" s="47" t="s">
        <v>241</v>
      </c>
      <c r="I21" s="47" t="s">
        <v>242</v>
      </c>
      <c r="J21" s="47" t="s">
        <v>243</v>
      </c>
      <c r="K21" s="48">
        <v>45334</v>
      </c>
      <c r="L21" s="48">
        <v>45625</v>
      </c>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 de Windows</cp:lastModifiedBy>
  <cp:lastPrinted>2021-12-27T19:55:26Z</cp:lastPrinted>
  <dcterms:created xsi:type="dcterms:W3CDTF">2021-11-16T13:51:36Z</dcterms:created>
  <dcterms:modified xsi:type="dcterms:W3CDTF">2024-02-03T23:26:41Z</dcterms:modified>
</cp:coreProperties>
</file>