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NILSA\Downloads\"/>
    </mc:Choice>
  </mc:AlternateContent>
  <xr:revisionPtr revIDLastSave="0" documentId="8_{E1AFF3FA-D38F-4548-8EE3-239A27A72F5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3"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B16" i="4" s="1"/>
  <c r="F132" i="2"/>
  <c r="D132" i="2"/>
  <c r="D105" i="2"/>
  <c r="E85" i="2"/>
  <c r="E84" i="2"/>
  <c r="E83" i="2"/>
  <c r="E82" i="2"/>
  <c r="E81" i="2"/>
  <c r="C16" i="4" l="1"/>
  <c r="D16" i="4"/>
  <c r="E16" i="4"/>
  <c r="A17" i="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A23" i="1" s="1"/>
  <c r="F35" i="2"/>
  <c r="A24" i="1" l="1"/>
  <c r="A25" i="1" l="1"/>
  <c r="A26" i="1" l="1"/>
  <c r="A27" i="1" l="1"/>
  <c r="A28" i="1"/>
  <c r="D18" i="4" l="1"/>
  <c r="D17" i="4"/>
  <c r="C17" i="4"/>
  <c r="A29" i="1"/>
  <c r="A30" i="1" s="1"/>
  <c r="B17" i="4"/>
  <c r="C18" i="4" l="1"/>
  <c r="E18" i="4"/>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32" i="4" l="1"/>
  <c r="D31" i="4"/>
  <c r="D32" i="4"/>
  <c r="E19" i="4"/>
  <c r="C19" i="4"/>
  <c r="D33" i="4"/>
  <c r="E17" i="4"/>
  <c r="D20" i="4"/>
  <c r="C20" i="4"/>
  <c r="B20" i="4"/>
  <c r="E20" i="4"/>
  <c r="D34" i="4"/>
  <c r="B18" i="4"/>
  <c r="C21" i="4"/>
  <c r="E21" i="4"/>
  <c r="D21" i="4"/>
  <c r="B21" i="4"/>
  <c r="C31" i="4"/>
  <c r="C35" i="4"/>
  <c r="D35" i="4"/>
  <c r="D19" i="4"/>
  <c r="B19" i="4"/>
  <c r="C22" i="4"/>
  <c r="B22" i="4"/>
  <c r="D22" i="4"/>
  <c r="D36" i="4"/>
  <c r="D38" i="4"/>
  <c r="D23" i="4"/>
  <c r="B23" i="4"/>
  <c r="C23" i="4"/>
  <c r="C28" i="4"/>
  <c r="D28" i="4"/>
  <c r="C33" i="4"/>
  <c r="C37" i="4"/>
  <c r="D37" i="4"/>
  <c r="D40" i="4"/>
  <c r="B24" i="4"/>
  <c r="D24" i="4"/>
  <c r="C24" i="4"/>
  <c r="D26" i="4"/>
  <c r="B26" i="4"/>
  <c r="C26" i="4"/>
  <c r="C29" i="4"/>
  <c r="D29" i="4"/>
  <c r="C34" i="4"/>
  <c r="C38" i="4"/>
  <c r="D39" i="4"/>
  <c r="C39" i="4"/>
  <c r="C74" i="4"/>
  <c r="C25" i="4"/>
  <c r="D25" i="4"/>
  <c r="B25" i="4"/>
  <c r="C27" i="4"/>
  <c r="B27" i="4"/>
  <c r="D27" i="4"/>
  <c r="D30" i="4"/>
  <c r="C30" i="4"/>
  <c r="C36" i="4"/>
  <c r="C40" i="4"/>
  <c r="C41" i="4"/>
  <c r="D41" i="4"/>
  <c r="C42" i="4"/>
  <c r="D42" i="4"/>
  <c r="C43" i="4"/>
  <c r="D43" i="4"/>
  <c r="C44" i="4"/>
  <c r="D44" i="4"/>
  <c r="C45" i="4"/>
  <c r="D45" i="4"/>
  <c r="C46" i="4"/>
  <c r="D46" i="4"/>
  <c r="C47" i="4"/>
  <c r="D47" i="4"/>
  <c r="C48" i="4"/>
  <c r="D48" i="4"/>
  <c r="C49" i="4"/>
  <c r="D49" i="4"/>
  <c r="D50" i="4"/>
  <c r="C50" i="4"/>
  <c r="D51" i="4"/>
  <c r="C51" i="4"/>
  <c r="C52" i="4"/>
  <c r="D52" i="4"/>
  <c r="C53" i="4"/>
  <c r="D53" i="4"/>
  <c r="D54" i="4"/>
  <c r="C54" i="4"/>
  <c r="C55" i="4"/>
  <c r="D55" i="4"/>
  <c r="C56" i="4"/>
  <c r="D56" i="4"/>
  <c r="C57" i="4"/>
  <c r="D57" i="4"/>
  <c r="D58" i="4"/>
  <c r="C58" i="4"/>
  <c r="D59" i="4"/>
  <c r="C59" i="4"/>
  <c r="D60" i="4"/>
  <c r="C60" i="4"/>
  <c r="C61" i="4"/>
  <c r="D61" i="4"/>
  <c r="C62" i="4"/>
  <c r="D62" i="4"/>
  <c r="C63" i="4"/>
  <c r="D63" i="4"/>
  <c r="D64" i="4"/>
  <c r="C64" i="4"/>
  <c r="D65" i="4"/>
  <c r="C65" i="4"/>
  <c r="C66"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<sst xmlns="http://schemas.openxmlformats.org/spreadsheetml/2006/main" count="600" uniqueCount="394">
  <si>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</si>
  <si>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</si>
  <si>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</si>
  <si>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</si>
  <si>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</si>
  <si>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</si>
  <si>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</si>
  <si>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</si>
  <si>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</si>
  <si>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</si>
  <si>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</si>
  <si>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</si>
  <si>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</si>
  <si>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</si>
  <si>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</si>
  <si>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</si>
  <si>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</si>
  <si>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</si>
  <si>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</si>
  <si>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</si>
  <si>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</si>
  <si>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</si>
  <si>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</si>
  <si>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</si>
  <si>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</si>
  <si>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</si>
  <si>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</si>
  <si>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</si>
  <si>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</si>
  <si>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</si>
  <si>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</si>
  <si>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</si>
  <si>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</si>
  <si>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</si>
  <si>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</si>
  <si>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</si>
  <si>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</si>
  <si>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</si>
  <si>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</si>
  <si>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</si>
  <si>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</si>
  <si>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</si>
  <si>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</si>
  <si>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</si>
  <si>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</si>
  <si>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</si>
  <si>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</si>
  <si>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</si>
  <si>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</si>
  <si>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</si>
  <si>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</si>
  <si>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</si>
  <si>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</si>
  <si>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</si>
  <si>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</si>
  <si>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</si>
  <si>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</si>
  <si>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</si>
  <si>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</si>
  <si>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</si>
  <si>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</si>
  <si>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</si>
  <si>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</si>
  <si>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</si>
  <si>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</si>
  <si>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</si>
  <si>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</si>
  <si>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</si>
  <si>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</si>
  <si>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</si>
  <si>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</si>
  <si>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</si>
  <si>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</si>
  <si>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</si>
  <si>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</si>
  <si>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</si>
  <si>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</si>
  <si>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</si>
  <si>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</si>
  <si>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</si>
  <si>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</si>
  <si>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</si>
  <si>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</si>
  <si>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</si>
  <si>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</si>
  <si>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</si>
  <si>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</si>
  <si>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</si>
  <si>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</si>
  <si>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</si>
  <si>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</si>
  <si>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</si>
  <si>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</si>
  <si>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</si>
  <si>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</si>
  <si>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</si>
  <si>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</si>
  <si>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</si>
  <si>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</si>
  <si>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</si>
  <si>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</si>
  <si>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</si>
  <si>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</si>
  <si>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</si>
  <si>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</si>
  <si>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</si>
  <si>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</si>
  <si>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</si>
  <si>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</si>
  <si>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</si>
  <si>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</si>
  <si>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</si>
  <si>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</si>
  <si>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</si>
  <si>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</si>
  <si>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</si>
  <si>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</si>
  <si>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</si>
  <si>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</si>
  <si>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</si>
  <si>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</si>
  <si>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</si>
  <si>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</si>
  <si>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</si>
  <si>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</si>
  <si>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</si>
  <si>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</si>
  <si>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</si>
  <si>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</si>
  <si>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</si>
  <si>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</si>
  <si>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</si>
  <si>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</si>
  <si>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</si>
  <si>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</si>
  <si>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</si>
  <si>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</si>
  <si>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</si>
  <si>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</si>
  <si>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</si>
  <si>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</si>
  <si>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</si>
  <si>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</si>
  <si>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</si>
  <si>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</si>
  <si>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</si>
  <si>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</si>
  <si>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</si>
  <si>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</si>
  <si>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</si>
  <si>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</si>
  <si>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</si>
  <si>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</si>
  <si>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</si>
  <si>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</si>
  <si>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</si>
  <si>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</si>
  <si>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</si>
  <si>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</si>
  <si>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</si>
  <si>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</si>
  <si>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</si>
  <si>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</si>
  <si>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</si>
  <si>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</si>
  <si>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</si>
  <si>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</si>
  <si>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</si>
  <si>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</si>
  <si>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</si>
  <si>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</si>
  <si>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</si>
  <si>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</si>
  <si>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</si>
  <si>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</si>
  <si>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</si>
  <si>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</si>
  <si>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</si>
  <si>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</si>
  <si>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</si>
  <si>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</si>
  <si>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</si>
  <si>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</si>
  <si>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</si>
  <si>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</si>
  <si>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</si>
  <si>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</si>
  <si>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</si>
  <si>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</si>
  <si>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</si>
  <si>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</si>
  <si>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</si>
  <si>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</si>
  <si>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</si>
  <si>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</si>
  <si>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</si>
  <si>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</si>
  <si>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</si>
  <si>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</si>
  <si>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</si>
  <si>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</si>
  <si>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</si>
  <si>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</si>
  <si>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</si>
  <si>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</si>
  <si>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</si>
  <si>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</si>
  <si>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</si>
  <si>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</si>
  <si>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</si>
  <si>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</si>
  <si>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</si>
  <si>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</si>
  <si>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</si>
  <si>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</si>
  <si>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</si>
  <si>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</si>
  <si>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</si>
  <si>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</si>
  <si>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NIXON HACITH QUINTERO CASTILLA</t>
  </si>
  <si>
    <t>Se identifican las necesidades de informacion.</t>
  </si>
  <si>
    <t>No se ha recibido recomendaciones de los organos de control</t>
  </si>
  <si>
    <t>No de acciones de mejoras implementadas paras fortalecer la rendicion de cuentas/ No de acciones propuestas.</t>
  </si>
  <si>
    <t>Humanos y tecnologicos</t>
  </si>
  <si>
    <t>Conformar y operativizar el equipo coordinador de la rendicion de cuentas.</t>
  </si>
  <si>
    <t>Realizar el autodiagnostico de la rendicion de cuentas, como estrategia de mejoramiento de la gestion institucional.</t>
  </si>
  <si>
    <t>Formular el plan de accion, acorde con las oportunidades de mejora identificadas en el autodiagnostico y las recomendaciones de la comunidad educativa.</t>
  </si>
  <si>
    <t>Realizar seguimiento y evaluacion al plan de accion de la gestion institucional de la rendicion de cuentas.</t>
  </si>
  <si>
    <t>Aplicar acciones de mejora al plan de accion, acorde con el seguimiento realizado.</t>
  </si>
  <si>
    <t>INSTITUCIÓN EDUCATIVA FRAY JOSE MARIA AREVALO</t>
  </si>
  <si>
    <t>LA PLAYA</t>
  </si>
  <si>
    <t>Se identifican las fortalezas y debilidades de la institución</t>
  </si>
  <si>
    <t>no se identifican espacios y mecanismos para realizar un dialogo sobre la rendición de cuentas</t>
  </si>
  <si>
    <t>no se tiene en cuenta el diagnostico para priorizar programas</t>
  </si>
  <si>
    <t>se tiene en cuenta aquellas personas que van a participar en la rendición de cuentas</t>
  </si>
  <si>
    <t>se hacen presentaciones sin tener en cuenta los objetivos, metas e indicadores para la rendición de cuentas</t>
  </si>
  <si>
    <t>se utilizan muy pocos canales para complementar el diálogo sobre la rendición de cuentas</t>
  </si>
  <si>
    <t>se definen los roles y responsabilidades de aquellas personas que van a participar en la rendición de cuentas</t>
  </si>
  <si>
    <t>se presenta información de calidad sobre el manejo de presupuesto</t>
  </si>
  <si>
    <t>no se realiza consulta a la comunidad educativa para priorizar temas de interés</t>
  </si>
  <si>
    <t>se tiene encuenta las áreas de gestión para preparar el informe</t>
  </si>
  <si>
    <t>se presenta información de calidad la contratación</t>
  </si>
  <si>
    <t>se define como van a participar los diferentes grupos de personas</t>
  </si>
  <si>
    <t>no se publica cronograma</t>
  </si>
  <si>
    <t>se brinda el espacio para la prticipación de los ciudadanos invitados</t>
  </si>
  <si>
    <t>se brindan espacios de participación durante la rendición de cuentas</t>
  </si>
  <si>
    <t>se brinda de dialogos durante la rendición de cuentas</t>
  </si>
  <si>
    <t>se lleva registro</t>
  </si>
  <si>
    <t>algunas veces se tienen en cuenta</t>
  </si>
  <si>
    <t>se definen algunas  actividades que se van a desarrollar en la rendición de cuentas</t>
  </si>
  <si>
    <t>se definen algunos mecanismos de comunicación para rendición de cuentas</t>
  </si>
  <si>
    <t>Fortalecer el proceso de rendicion de cuentas para alcanzar el nivel de perfeccionamiento, con el desarrollo de acciones( conformacion de equipo coordinador, seguimiento al plan de mejora producto del autodiagnostico y aplicación estrategia formulada)</t>
  </si>
  <si>
    <t>Realizar acciones de mejoramiento de la rendicion de cuentas con la participacion ciudadana y comunidad educativa y que faciliten el accesdo a la informacion veraz y oportuna.</t>
  </si>
  <si>
    <t>Al finalizar el año 2024, se habra mejorado las acciones en el desarrollo de la rendicion de cuentas, con un incremento de 10 puntos anuales en la calificacion, permitiendo llegar al nivel de perfeccionamiento, con 61,54 puntos.</t>
  </si>
  <si>
    <t>Diseñar y publicar por los diferentes medios de comunicación el cronograma para recibir las propuestas.</t>
  </si>
  <si>
    <t>A mediados de marzo de 2025 se habra realizado el 100% del analisis de los resultados obtenidos teniendo en cuenta todas las gestiones para dar las recomendaciones pertinentes.</t>
  </si>
  <si>
    <t>N° de analisis de resultados obtenidos / N° de formatos totales.</t>
  </si>
  <si>
    <t>Interpretar los resultados obtenidos en la rendicion de cuentas para realizar acciones de mejoras</t>
  </si>
  <si>
    <t>a finales de marzo de 2025 se habran publicado el 100% de los resultados obtenidos y clasificados en cattegorias de acuerdo a la rendicion de cuentas.</t>
  </si>
  <si>
    <t>N° de resultados obtenidos clasificados / N° de categorias de acuerdo a la rendicion dde cuentas.</t>
  </si>
  <si>
    <t>Divulgar los resultados a la comunidad educativa de la rendicion de cuentas realizada de acuerdo a las categorias</t>
  </si>
  <si>
    <t>A febrero del 2025 se debe recibir y analizar la recomendaciones de los organos de control frente a la rendicion de cuentas</t>
  </si>
  <si>
    <t>N° de recomendaciones recibidas y analizadas / n° total de recomendaciones recibidas.</t>
  </si>
  <si>
    <t>Evaluar y analizar la recomendaciones dadas por los organos de control frente a la rendicion de cuentas.</t>
  </si>
  <si>
    <t>El dia de la rendicion de cuentas del 2025 se estableceran los espacios de dialogo y se recibiran las recomendaciones pertinentes con el fin de facilitat el cumplimiento de las metas del PMI.</t>
  </si>
  <si>
    <t>N° de recomendaciones analizadas / N° de recomendaciones totales.</t>
  </si>
  <si>
    <t>Propiciar espacios de dialogo en la ejecucion de la rendicion de cuentas para recibir y analizar las recomendaciones pertinentes al PMI.</t>
  </si>
  <si>
    <t>A mediados de marzo de 2025se habran evaluado y calificado los resultados de la estrategia de rendicion de cuentas.</t>
  </si>
  <si>
    <t>N° de resultados analizados / N° de metas totales.</t>
  </si>
  <si>
    <t>Revisar los resultados de la implementacion de la rendicion de cuentas de acuerdo a las metas definidas.</t>
  </si>
  <si>
    <t>A febrero del 2025 se deberan incorporar los difernetes organos de control para revisar las recomendaciones dadas en la rendicion de cuentas.</t>
  </si>
  <si>
    <t>N° de actas realizadas / N° de informes totales.</t>
  </si>
  <si>
    <t>&gt;Convocar a los diferentes organos de control para anlizar los resultados y las recomendaciones dadas en la rendicion de cuentas.</t>
  </si>
  <si>
    <t>Rector, equipo de calidad, organos de control.</t>
  </si>
  <si>
    <t>A febrero de 2025 se debe evaluar por parte de la oficina de control interno los mecanismos de participacion en la rendicion de cuentas.</t>
  </si>
  <si>
    <t>N° de registros de actas realizadas / N° de registro total.</t>
  </si>
  <si>
    <t>Revisar por parte de la oficina de control interno de los resultados de la rendicion de cuentas realizadas.</t>
  </si>
  <si>
    <t>A febrero de 2025 se habra elaborado el 100% del plan de accion que permita mejorar el proceso de rendicion de cuentas.</t>
  </si>
  <si>
    <t>N° de acciones de mejora elaboradas / N° de acciones de mejora totales.</t>
  </si>
  <si>
    <t>Revisar y diseñar las actividades de mejora para el plan de accion realizado en la rendicion de cuentas.</t>
  </si>
  <si>
    <t>Al 2025 se revisara trimestralmente los mecanismos de mejora atendiendo a los requerimientos de las dependencias de la SED.</t>
  </si>
  <si>
    <t>N° de formatos realizados / N° de formatos totales</t>
  </si>
  <si>
    <t>Ejecucion de los mecanismos internos de mejora para atender los requerimientos solicitados.</t>
  </si>
  <si>
    <t>Al finalizar la rendicion de cuentas en febrero del 2025 se habra documentado y sistematizado el 100% de las buenas practicas para mejorar los espacios de dialogo del EE.</t>
  </si>
  <si>
    <t>N° de buenas practicas documentadas / N° de practicas totales.</t>
  </si>
  <si>
    <t>Identificar las buenas practicas del EE que contribuyen a los espacios de dialogo para la rendicion de cuentas. Sistematizar las nuevas estrategias de rendicion de cuentas.</t>
  </si>
  <si>
    <t>Rector y equipo de rendicion de cuentas</t>
  </si>
  <si>
    <t>Número de metas, objetivos priorizados en la rendición de cuentas/ No de metas, objetivos e indicadores formulados.</t>
  </si>
  <si>
    <t>Publicación de cronograma / Fecha programada de publicación del cronograma.</t>
  </si>
  <si>
    <t xml:space="preserve">Número de formatos diseñados y diligenciados por los participantes de información de RC. / Número de formatos propuestos. </t>
  </si>
  <si>
    <t>Número de respuestas de las inquietudes formuladas / Número de inquietudes totales.</t>
  </si>
  <si>
    <t>Se tiene conformado equipo lider RC</t>
  </si>
  <si>
    <t>Se se socializan los resultados del diagnostico</t>
  </si>
  <si>
    <t>Se definen temas de retroalimentacion</t>
  </si>
  <si>
    <t>Se tiene conformado un equipo de trabajo que lidere la planeacion y ejecucion de rendición de cuentas</t>
  </si>
  <si>
    <t>Se articulan parcialmentelas metas del PMI para mejorar la calidad educativa</t>
  </si>
  <si>
    <t>No se han Definido espacios de dialogo</t>
  </si>
  <si>
    <t>Se hace un presupuesto para realizar la rendición de cuentas</t>
  </si>
  <si>
    <t>Se debe fortalecer el cronograma establecido</t>
  </si>
  <si>
    <t>Falta implememntar los formatos de reporte de las actividades para la rendición de cuentas</t>
  </si>
  <si>
    <t>Se prepara información teniendo  en cuenta el PMI</t>
  </si>
  <si>
    <t xml:space="preserve">Fortalecer consolidacion informacion para planes de mejora </t>
  </si>
  <si>
    <t>no se consolidada información frente temas de peticiones, quejas, reclamos</t>
  </si>
  <si>
    <t>Se actualiza información</t>
  </si>
  <si>
    <t>Se tiene como politica institucional la comunicación a traves de circulares rectores y de coordinacion.</t>
  </si>
  <si>
    <t>se hace invitación a diferentes espacios: Facebook, carteleras, circulares.</t>
  </si>
  <si>
    <t>se tiene en cuenta a aquellas personas de la comunidad educativa que participan en la rendición de cuentas</t>
  </si>
  <si>
    <t>Se debe fortalecer la metoodlogía  para la rendición de cuentas</t>
  </si>
  <si>
    <t>Se hace convocatoria a traves de diferentes medios.</t>
  </si>
  <si>
    <t xml:space="preserve"> se realizan reuniones previas con equipo lider.</t>
  </si>
  <si>
    <t>Se hace convocatoria por facebook, carteleras institucionles, circulares y comunicaciones escritas a grupos de valor.</t>
  </si>
  <si>
    <t>Se tiene encuenta los tiempos establecidos</t>
  </si>
  <si>
    <t>Sumnistrar de manera previa a la comunidad educativa información antes de la rendición de cuentas</t>
  </si>
  <si>
    <t>se debe fortalecer los mecanismos de comunicación para las acciones de diálogo</t>
  </si>
  <si>
    <t>se debe fortalecer la metodología de dialogo en el evento de R.C.</t>
  </si>
  <si>
    <t xml:space="preserve"> se implementa formato formato interno de participacion comunidad educativa.</t>
  </si>
  <si>
    <t>Se publica informe ejecutivo en la plataforma enjambre</t>
  </si>
  <si>
    <t>se dan respuestas a ls preguntas en la misma R.C.</t>
  </si>
  <si>
    <t>Se aplico evaluación de la R.C.</t>
  </si>
  <si>
    <t>Se debe fortalecer el analisis de la evaluacion: Recomendaciones y objeciones.</t>
  </si>
  <si>
    <t>se debe fortalecer  el análisis: Grupos participanetes, evaluacion y recomendaciones.</t>
  </si>
  <si>
    <t>Se debe fortalecer plan de mejoramiento pero no se tienen en cuenta propuesta ni recomendaciones ciudadanas</t>
  </si>
  <si>
    <t>no se publican resulttados de l R.C a toda la comunidad educativa.</t>
  </si>
  <si>
    <t>Se tiene en cuenta parcialmente recomendacione en la rendición de cuentas.</t>
  </si>
  <si>
    <t>Se debe implementar</t>
  </si>
  <si>
    <t>no se presentan infomes a los organos de control, frente a las recomendaciones y compromisos adquiridos en la RC</t>
  </si>
  <si>
    <t>No se han dado a conocer observaciones de control interno.</t>
  </si>
  <si>
    <t>Fortalecer plan de accion R.C</t>
  </si>
  <si>
    <t>no se cuenta con mecanismos internos de mejora y atencion a requerimientos de la SED y Control interno.</t>
  </si>
  <si>
    <t>no se documenta, ni se tiene sistematizado las buenas practicas en materia de espacios de dialogo para la R.C</t>
  </si>
  <si>
    <t>A 30 noviembre de 2025, se habrá asociado en un 100% las acciones de mejora de la rendición de cuentas en el PMI.</t>
  </si>
  <si>
    <t>Número de metas y actividades definidas en el PMI asociadas en la rendición de cuentas/ No total de metas definidas en el PMI.</t>
  </si>
  <si>
    <t xml:space="preserve">Revisión de las metas formuladas para que tengan coherencia con los derechos que se deben garantizar en la rendición de cuentas.
Priorizar las metas del pmi asociadas
</t>
  </si>
  <si>
    <t>Rector y equipo responsable de rendición de cuentas.</t>
  </si>
  <si>
    <t>Al finalizar el mes de junio de 2025 se habrá identificado en un 100% espacios y mecanismos para el ejercicio de dialogo de la rendición de cuentas.</t>
  </si>
  <si>
    <t>N° mecanismos y espacios identificados / N° total de mecanismos y espacios existentes.</t>
  </si>
  <si>
    <t> Selección y priorización de los espacios físicos y los mecanismos para la rendición de cuentas.</t>
  </si>
  <si>
    <t>Humanos y tecnológicos</t>
  </si>
  <si>
    <t>A finalizar el mes noviembre de 2025 se habrán formulado en un 100% los objetivos, metas e indicadores de la rendición de cuentas</t>
  </si>
  <si>
    <r>
      <t xml:space="preserve"> Consolidar la información para poder formular los </t>
    </r>
    <r>
      <rPr>
        <sz val="10"/>
        <color rgb="FF000000"/>
        <rFont val="Arial"/>
        <family val="2"/>
      </rPr>
      <t>objetivos, metas e indicadores</t>
    </r>
  </si>
  <si>
    <t> Humanos y tecnológicos</t>
  </si>
  <si>
    <t>Rector y equipo de rendición de cuentas.</t>
  </si>
  <si>
    <t>A octubre de 2025 se habrán estandarizados los formatos utilizados en la rendición de cuentas</t>
  </si>
  <si>
    <t>N° de formatos estandarizados implementados / N° de formatos definidos.</t>
  </si>
  <si>
    <t>Elaborar formatos para la recolección de información en la rendición de cuentas. Recolección de información en los formatos definidos.</t>
  </si>
  <si>
    <t> Recursos humanos y tecnológicos</t>
  </si>
  <si>
    <t xml:space="preserve">Rector y equipo de rendición de cuentas </t>
  </si>
  <si>
    <t>A octubre de 2025, se habrán revisado los planes de mejora y recomendaciones a las gestiones.</t>
  </si>
  <si>
    <t>N° de acciones de mejoramiento preparadas / N° de acciones asociadas a la gestión.</t>
  </si>
  <si>
    <t>Revisar y consolidar la información de los planes de mejora asociados a la gestión realizada. Acorde con el seguimiento realizado promover el avance de las acciones de mejora con calidad.</t>
  </si>
  <si>
    <t xml:space="preserve">Rector. Y equipo de rendición de cuentas </t>
  </si>
  <si>
    <t>A junio de 2025, se presentará información sobre las PQRS recibidas en el establecimiento.</t>
  </si>
  <si>
    <t>Número de PQRS resueltas/ Número de denuncias o PQRS recibidas.</t>
  </si>
  <si>
    <t>Revisar y evaluar las PQRS para fortalecer el plan de mejora de R.C. Proponer acciones de mejora que resuelvan de fondo las quejas recurrentes.</t>
  </si>
  <si>
    <t xml:space="preserve">A inicios de febrero de 2025 se habrá publicado el cronograma para recibir las propuestas del informe de rendición de cuentas realizadas por la comunidad educativa. </t>
  </si>
  <si>
    <t>Recursos humanos y tecnológicos</t>
  </si>
  <si>
    <t>Rector Equipo de calidad</t>
  </si>
  <si>
    <t xml:space="preserve">Al iniciar mes de febrero de 2026 se tendrá el 100% el formato de informe interno de los resultados obtenidos en la rendición de cuentas. </t>
  </si>
  <si>
    <t>Diseñar los formatos para la recolección de información de los resultados de la R.C Evaluar y consolidar los resultados obtenidos en la rendición de cuentas por los participantes</t>
  </si>
  <si>
    <t>Rector Equipo de calidad Comunidad educativa</t>
  </si>
  <si>
    <t>A mediados del mes de marzo de 2026 se habrán dado respuesta al 100% de las inquietudes formuladas para la rendición de cuentas.</t>
  </si>
  <si>
    <t xml:space="preserve">Dar respuestas escritas a las diferentes inquietudes realizadas por la comunidad educativa. </t>
  </si>
  <si>
    <t>A mediados de marzo de 2026 se habrá sistematizado el 100% de las evaluaciones aplicadas con el fin de conocer su impacto.</t>
  </si>
  <si>
    <t xml:space="preserve">Número de evaluaciones sistematizadas / número total de evaluaciones aplicadas. </t>
  </si>
  <si>
    <t xml:space="preserve">Sistematizar cuantitativamente y cualitativamente la evaluación aplicada con el fin de analizar y establecer acciones de mejora. </t>
  </si>
  <si>
    <t>A mediados de marzo de 2026 se habrá realizado el 100% del análisis de los resultados obtenidos teniendo en cuenta todas las gestiones para dar las recomendaciones pertinentes.</t>
  </si>
  <si>
    <t>Número de análisis de resultados obtenidos / Número de resultados analizados.</t>
  </si>
  <si>
    <t>Interpretar los resultados obtenidos en la rendición de cuentas para realizar acciones de mejora.</t>
  </si>
  <si>
    <t>A mediados del mes de marzo de 2026 se deben recibir y analizar las recomendaciones de los órganos de control frente a la rendición de cuentas.</t>
  </si>
  <si>
    <t>Número de recomendaciones recibidas y analizadas / Número total de recomendaciones recibidas.</t>
  </si>
  <si>
    <t>Evaluar y analizar las recomendaciones dadas por los órganos de control frente a la rendición de cuentas.</t>
  </si>
  <si>
    <t>El día de la rendición de cuentas del 2026 de establecerán los espacios de dialogo y se recibirán las recomendaciones pertinentes con el fin de facilitar el cumplimiento de las metas del PMI.</t>
  </si>
  <si>
    <t>Número de recomendaciones analizadas / Número de recomendaciones totales.</t>
  </si>
  <si>
    <t>Propiciar espacios de dialogo en la ejecución de la rendición de cuentas para recibir y analizar las recomendaciones pertinentes al PMI.</t>
  </si>
  <si>
    <t>A mediados de marzo de 2026 se habrán evaluado y verificado los resultados de la estrategia de rendición de cuentas.</t>
  </si>
  <si>
    <t>Número de resultados analizados / Número de metas totales.</t>
  </si>
  <si>
    <t>Revisar los resultados de la implementación de la rendición de cuentas de acuerdo a las metas definidas.</t>
  </si>
  <si>
    <t xml:space="preserve">A marzo de 2026 se deberán incorporar los diferentes órganos de control para revisar las recomendaciones dadas en la rendición de cuentas. </t>
  </si>
  <si>
    <t>Número de actas realizadas / Número informes totales</t>
  </si>
  <si>
    <t>Convocar a los diferentes órganos de control para analizar los resultados y las recomendaciones dadas en la rendición de cuentas.</t>
  </si>
  <si>
    <t xml:space="preserve">Rector Equipo de calidad  Organos de control </t>
  </si>
  <si>
    <t>A Febrero de 2026 se debe evaluar por parte de la oficina de control interno los mecanismos de participación en la rendición de cuentas.</t>
  </si>
  <si>
    <t>Número de registro de actas realizadas / Número de registro total</t>
  </si>
  <si>
    <t>Revisar por parte de la oficina de control interno los resultados de la rendición de cuentas realizada.</t>
  </si>
  <si>
    <t xml:space="preserve">Rector Equipo de calidad  Oficina de control interno.  </t>
  </si>
  <si>
    <t>A febrero de 2025 se habrá elaborado el 100% del plan de acción que permita mejorar el proceso de rendición de cuentas</t>
  </si>
  <si>
    <t>Número de acciones de mejora elaboradas / Número de acciones de mejora totales.</t>
  </si>
  <si>
    <t xml:space="preserve">Revisar y diseñar las actividades de mejora para el plan de acción realizado en la rendición de cuentas. </t>
  </si>
  <si>
    <t>Al finalizar el año 2025 se revisará trimestralmente los mecanismos de mejora atendiendo a los requerimientos de las dependencias de la SED.</t>
  </si>
  <si>
    <t>Número de formatos revisados / Número de formatos totales.</t>
  </si>
  <si>
    <t>Ejecución de los mecanismos internos de mejora para atender los requerimientos solicitados por la SED.</t>
  </si>
  <si>
    <t>A enero de 2026 se tendrán espacios de dialogo y sistematizar las estrategias que servirán como insumos para la rendición de cuentas.</t>
  </si>
  <si>
    <t>Número de estrategias sistematizadas / Número de estrategias o insumos totales</t>
  </si>
  <si>
    <t>Recolectar la información necesaria por las gestiones para formular nuevas estrategias de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</si>
</sst>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0"/>
      <color rgb="FF000000"/>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31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0" fillId="0" borderId="1" xfId="0" applyBorder="1" applyAlignment="1" applyProtection="1">
      <alignment wrapText="1"/>
      <protection locked="0"/>
    </xf>
    <xf numFmtId="0" fontId="2" fillId="0" borderId="0" xfId="0" applyFont="1" applyProtection="1">
      <protection locked="0"/>
    </xf>
    <xf numFmtId="17" fontId="2" fillId="0" borderId="0" xfId="0" applyNumberFormat="1" applyFont="1" applyProtection="1">
      <protection locked="0"/>
    </xf>
    <xf numFmtId="0" fontId="4" fillId="0" borderId="0" xfId="0" applyFont="1" applyAlignment="1">
      <alignment horizontal="justify" vertical="center"/>
    </xf>
    <xf numFmtId="0" fontId="30" fillId="0" borderId="0" xfId="0" applyFont="1" applyAlignment="1">
      <alignment horizontal="justify" vertical="center"/>
    </xf>
    <xf numFmtId="0" fontId="4" fillId="0" borderId="0" xfId="0" applyFont="1"/>
    <xf numFmtId="0" fontId="4" fillId="0" borderId="0" xfId="0" applyFont="1" applyAlignment="1" applyProtection="1">
      <alignment horizontal="justify" vertical="center"/>
      <protection locked="0"/>
    </xf>
    <xf numFmtId="0" fontId="4" fillId="0" borderId="0" xfId="0" applyFont="1" applyProtection="1">
      <protection locked="0"/>
    </xf>
    <xf numFmtId="0" fontId="4" fillId="0" borderId="70" xfId="0" applyFont="1" applyBorder="1" applyAlignment="1">
      <alignment horizontal="justify" vertical="center"/>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89955456"/>
        <c:axId val="19458163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63.278688524590166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89955456"/>
        <c:axId val="194581632"/>
      </c:scatterChart>
      <c:catAx>
        <c:axId val="18995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94581632"/>
        <c:crosses val="autoZero"/>
        <c:auto val="1"/>
        <c:lblAlgn val="ctr"/>
        <c:lblOffset val="100"/>
        <c:noMultiLvlLbl val="0"/>
      </c:catAx>
      <c:valAx>
        <c:axId val="1945816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99554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80407680"/>
        <c:axId val="18040947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72.38095238095238</c:v>
                </c:pt>
                <c:pt idx="1">
                  <c:v>72.142857142857139</c:v>
                </c:pt>
                <c:pt idx="2">
                  <c:v>48.888888888888886</c:v>
                </c:pt>
                <c:pt idx="3">
                  <c:v>40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80407680"/>
        <c:axId val="180409472"/>
      </c:scatterChart>
      <c:catAx>
        <c:axId val="18040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0409472"/>
        <c:crosses val="autoZero"/>
        <c:auto val="1"/>
        <c:lblAlgn val="ctr"/>
        <c:lblOffset val="100"/>
        <c:noMultiLvlLbl val="0"/>
      </c:catAx>
      <c:valAx>
        <c:axId val="180409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407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80419584"/>
        <c:axId val="18048691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76.666666666666671</c:v>
                </c:pt>
                <c:pt idx="2">
                  <c:v>75</c:v>
                </c:pt>
                <c:pt idx="3">
                  <c:v>51.666666666666664</c:v>
                </c:pt>
                <c:pt idx="4">
                  <c:v>58.571428571428569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80419584"/>
        <c:axId val="180486912"/>
      </c:scatterChart>
      <c:catAx>
        <c:axId val="18041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0486912"/>
        <c:crosses val="autoZero"/>
        <c:auto val="1"/>
        <c:lblAlgn val="ctr"/>
        <c:lblOffset val="100"/>
        <c:noMultiLvlLbl val="0"/>
      </c:catAx>
      <c:valAx>
        <c:axId val="1804869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419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80510080"/>
        <c:axId val="1805323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65.714285714285708</c:v>
                </c:pt>
                <c:pt idx="1">
                  <c:v>83.333333333333329</c:v>
                </c:pt>
                <c:pt idx="2">
                  <c:v>66.666666666666671</c:v>
                </c:pt>
                <c:pt idx="3">
                  <c:v>80</c:v>
                </c:pt>
                <c:pt idx="4" formatCode="0.00">
                  <c:v>72.5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0535680"/>
        <c:axId val="180533888"/>
      </c:scatterChart>
      <c:catAx>
        <c:axId val="18051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0532352"/>
        <c:crosses val="autoZero"/>
        <c:auto val="1"/>
        <c:lblAlgn val="ctr"/>
        <c:lblOffset val="100"/>
        <c:noMultiLvlLbl val="0"/>
      </c:catAx>
      <c:valAx>
        <c:axId val="1805323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510080"/>
        <c:crosses val="autoZero"/>
        <c:crossBetween val="between"/>
      </c:valAx>
      <c:valAx>
        <c:axId val="1805338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535680"/>
        <c:crosses val="max"/>
        <c:crossBetween val="midCat"/>
      </c:valAx>
      <c:valAx>
        <c:axId val="180535680"/>
        <c:scaling>
          <c:orientation val="minMax"/>
        </c:scaling>
        <c:delete val="1"/>
        <c:axPos val="b"/>
        <c:numFmt formatCode="General" sourceLinked="1"/>
        <c:majorTickMark val="out"/>
        <c:minorTickMark val="none"/>
        <c:tickLblPos val="nextTo"/>
        <c:crossAx val="180533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80549888"/>
        <c:axId val="18064179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80549888"/>
        <c:axId val="180641792"/>
      </c:scatterChart>
      <c:catAx>
        <c:axId val="18054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0641792"/>
        <c:crosses val="autoZero"/>
        <c:auto val="1"/>
        <c:lblAlgn val="ctr"/>
        <c:lblOffset val="100"/>
        <c:noMultiLvlLbl val="0"/>
      </c:catAx>
      <c:valAx>
        <c:axId val="180641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549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80688384"/>
        <c:axId val="1806899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80688384"/>
        <c:axId val="180689920"/>
      </c:scatterChart>
      <c:catAx>
        <c:axId val="18068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0689920"/>
        <c:crosses val="autoZero"/>
        <c:auto val="1"/>
        <c:lblAlgn val="ctr"/>
        <c:lblOffset val="100"/>
        <c:noMultiLvlLbl val="0"/>
      </c:catAx>
      <c:valAx>
        <c:axId val="180689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688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54478" y="2127507"/>
          <a:ext cx="1074113" cy="828093"/>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0694" y="3281546"/>
          <a:ext cx="1259984" cy="757862"/>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412" y="3195356"/>
          <a:ext cx="814487" cy="849441"/>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1874" y="2068330"/>
          <a:ext cx="1225340" cy="920417"/>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4520" y="2046104"/>
          <a:ext cx="960716" cy="917820"/>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6688" y="184058"/>
          <a:ext cx="770406" cy="785214"/>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51273" y="290017"/>
          <a:ext cx="637871" cy="638823"/>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36842" y="195264"/>
          <a:ext cx="1209036" cy="784418"/>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23022" y="145676"/>
          <a:ext cx="986551" cy="83414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05130" y="217677"/>
          <a:ext cx="1151326" cy="799570"/>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02814" y="939340"/>
          <a:ext cx="0" cy="231361"/>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70985" y="85725"/>
          <a:ext cx="819566"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18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1911" y="104774"/>
          <a:ext cx="1162051" cy="771111"/>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9543" y="19050"/>
          <a:ext cx="1005241" cy="866361"/>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793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5021" y="0"/>
          <a:ext cx="575331" cy="734786"/>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46566" y="61135"/>
          <a:ext cx="645233" cy="673651"/>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15464" y="57151"/>
          <a:ext cx="1000126" cy="677635"/>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5226" y="54059"/>
          <a:ext cx="752129" cy="689599"/>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2246" y="38100"/>
          <a:ext cx="1015231" cy="696686"/>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9370" cy="668800"/>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69329"/>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8361" cy="916667"/>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6704" y="120734"/>
          <a:ext cx="752129" cy="671957"/>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697282"/>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zoomScale="61"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16"/>
      <c r="G4" s="116"/>
      <c r="H4" s="116"/>
      <c r="I4" s="116"/>
      <c r="J4" s="116"/>
      <c r="K4" s="116"/>
      <c r="L4" s="54"/>
      <c r="M4" s="49"/>
    </row>
    <row r="5" spans="1:13" s="8" customFormat="1" x14ac:dyDescent="0.35">
      <c r="A5" s="49"/>
      <c r="B5" s="53"/>
      <c r="C5" s="49"/>
      <c r="D5" s="49"/>
      <c r="E5" s="49"/>
      <c r="F5" s="117"/>
      <c r="G5" s="117"/>
      <c r="H5" s="117"/>
      <c r="I5" s="117"/>
      <c r="J5" s="117"/>
      <c r="K5" s="11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18" t="s">
        <v>106</v>
      </c>
      <c r="D8" s="118"/>
      <c r="E8" s="118"/>
      <c r="F8" s="118"/>
      <c r="G8" s="118"/>
      <c r="H8" s="118"/>
      <c r="I8" s="118"/>
      <c r="J8" s="118"/>
      <c r="K8" s="11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3" zoomScale="69" zoomScaleNormal="85" workbookViewId="0">
      <selection activeCell="D55" sqref="D55:M55"/>
    </sheetView>
  </sheetViews>
  <sheetFormatPr baseColWidth="10" defaultColWidth="11.453125" defaultRowHeight="14.5" x14ac:dyDescent="0.35"/>
  <cols>
    <col min="1" max="2" width="12.7265625" customWidth="1"/>
    <col min="3" max="3" width="4.26953125" customWidth="1"/>
    <col min="4" max="13" width="10.8164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10"/>
      <c r="B7" s="211"/>
      <c r="C7" s="211"/>
      <c r="D7" s="206" t="s">
        <v>107</v>
      </c>
      <c r="E7" s="206"/>
      <c r="F7" s="206"/>
      <c r="G7" s="206"/>
      <c r="H7" s="206"/>
      <c r="I7" s="206"/>
      <c r="J7" s="206"/>
      <c r="K7" s="206"/>
      <c r="L7" s="206"/>
      <c r="M7" s="207"/>
    </row>
    <row r="8" spans="1:13" ht="36.75" customHeight="1" x14ac:dyDescent="0.35">
      <c r="A8" s="212"/>
      <c r="B8" s="213"/>
      <c r="C8" s="213"/>
      <c r="D8" s="208" t="s">
        <v>77</v>
      </c>
      <c r="E8" s="208"/>
      <c r="F8" s="208"/>
      <c r="G8" s="208"/>
      <c r="H8" s="208"/>
      <c r="I8" s="208"/>
      <c r="J8" s="208"/>
      <c r="K8" s="208"/>
      <c r="L8" s="208"/>
      <c r="M8" s="209"/>
    </row>
    <row r="9" spans="1:13" ht="30" customHeight="1" thickBot="1" x14ac:dyDescent="0.4">
      <c r="A9" s="214"/>
      <c r="B9" s="215"/>
      <c r="C9" s="215"/>
      <c r="D9" s="204" t="s">
        <v>129</v>
      </c>
      <c r="E9" s="204"/>
      <c r="F9" s="204"/>
      <c r="G9" s="204"/>
      <c r="H9" s="204"/>
      <c r="I9" s="204"/>
      <c r="J9" s="204"/>
      <c r="K9" s="204"/>
      <c r="L9" s="204"/>
      <c r="M9" s="205"/>
    </row>
    <row r="10" spans="1:13" ht="7.5" customHeight="1" thickBot="1" x14ac:dyDescent="0.4">
      <c r="A10" s="200"/>
      <c r="B10" s="200"/>
      <c r="C10" s="200"/>
      <c r="D10" s="200"/>
      <c r="E10" s="200"/>
      <c r="F10" s="200"/>
      <c r="G10" s="200"/>
      <c r="H10" s="200"/>
      <c r="I10" s="200"/>
      <c r="J10" s="200"/>
      <c r="K10" s="200"/>
      <c r="L10" s="200"/>
      <c r="M10" s="200"/>
    </row>
    <row r="11" spans="1:13" ht="30" customHeight="1" thickBot="1" x14ac:dyDescent="0.4">
      <c r="A11" s="197" t="s">
        <v>131</v>
      </c>
      <c r="B11" s="198"/>
      <c r="C11" s="198"/>
      <c r="D11" s="198"/>
      <c r="E11" s="198"/>
      <c r="F11" s="198"/>
      <c r="G11" s="198"/>
      <c r="H11" s="198"/>
      <c r="I11" s="198"/>
      <c r="J11" s="198"/>
      <c r="K11" s="198"/>
      <c r="L11" s="198"/>
      <c r="M11" s="199"/>
    </row>
    <row r="12" spans="1:13" ht="126.75" customHeight="1" thickBot="1" x14ac:dyDescent="0.4">
      <c r="A12" s="201" t="s">
        <v>186</v>
      </c>
      <c r="B12" s="202"/>
      <c r="C12" s="202"/>
      <c r="D12" s="202"/>
      <c r="E12" s="202"/>
      <c r="F12" s="202"/>
      <c r="G12" s="202"/>
      <c r="H12" s="202"/>
      <c r="I12" s="202"/>
      <c r="J12" s="202"/>
      <c r="K12" s="202"/>
      <c r="L12" s="202"/>
      <c r="M12" s="203"/>
    </row>
    <row r="13" spans="1:13" ht="19" thickBot="1" x14ac:dyDescent="0.5">
      <c r="A13" s="160" t="s">
        <v>139</v>
      </c>
      <c r="B13" s="161"/>
      <c r="C13" s="161"/>
      <c r="D13" s="161"/>
      <c r="E13" s="161"/>
      <c r="F13" s="161"/>
      <c r="G13" s="161"/>
      <c r="H13" s="161"/>
      <c r="I13" s="161"/>
      <c r="J13" s="161"/>
      <c r="K13" s="161"/>
      <c r="L13" s="161"/>
      <c r="M13" s="162"/>
    </row>
    <row r="14" spans="1:13" ht="15.5" x14ac:dyDescent="0.35">
      <c r="A14" s="181" t="s">
        <v>140</v>
      </c>
      <c r="B14" s="182"/>
      <c r="C14" s="182"/>
      <c r="D14" s="128" t="s">
        <v>161</v>
      </c>
      <c r="E14" s="129"/>
      <c r="F14" s="129"/>
      <c r="G14" s="129"/>
      <c r="H14" s="129"/>
      <c r="I14" s="129"/>
      <c r="J14" s="129"/>
      <c r="K14" s="129"/>
      <c r="L14" s="129"/>
      <c r="M14" s="130"/>
    </row>
    <row r="15" spans="1:13" ht="15.5" x14ac:dyDescent="0.35">
      <c r="A15" s="183" t="s">
        <v>138</v>
      </c>
      <c r="B15" s="184"/>
      <c r="C15" s="184"/>
      <c r="D15" s="131" t="s">
        <v>162</v>
      </c>
      <c r="E15" s="132"/>
      <c r="F15" s="132"/>
      <c r="G15" s="132"/>
      <c r="H15" s="132"/>
      <c r="I15" s="132"/>
      <c r="J15" s="132"/>
      <c r="K15" s="132"/>
      <c r="L15" s="132"/>
      <c r="M15" s="133"/>
    </row>
    <row r="16" spans="1:13" ht="29.25" customHeight="1" x14ac:dyDescent="0.35">
      <c r="A16" s="185" t="s">
        <v>141</v>
      </c>
      <c r="B16" s="151"/>
      <c r="C16" s="151"/>
      <c r="D16" s="134" t="s">
        <v>163</v>
      </c>
      <c r="E16" s="135"/>
      <c r="F16" s="135"/>
      <c r="G16" s="135"/>
      <c r="H16" s="135"/>
      <c r="I16" s="135"/>
      <c r="J16" s="135"/>
      <c r="K16" s="135"/>
      <c r="L16" s="135"/>
      <c r="M16" s="136"/>
    </row>
    <row r="17" spans="1:13" ht="30" customHeight="1" x14ac:dyDescent="0.35">
      <c r="A17" s="186" t="s">
        <v>165</v>
      </c>
      <c r="B17" s="187"/>
      <c r="C17" s="187"/>
      <c r="D17" s="119" t="s">
        <v>164</v>
      </c>
      <c r="E17" s="120"/>
      <c r="F17" s="120"/>
      <c r="G17" s="120"/>
      <c r="H17" s="120"/>
      <c r="I17" s="120"/>
      <c r="J17" s="120"/>
      <c r="K17" s="120"/>
      <c r="L17" s="120"/>
      <c r="M17" s="137"/>
    </row>
    <row r="18" spans="1:13" ht="16" thickBot="1" x14ac:dyDescent="0.4">
      <c r="A18" s="188" t="s">
        <v>142</v>
      </c>
      <c r="B18" s="189"/>
      <c r="C18" s="189"/>
      <c r="D18" s="138" t="s">
        <v>166</v>
      </c>
      <c r="E18" s="139"/>
      <c r="F18" s="139"/>
      <c r="G18" s="139"/>
      <c r="H18" s="139"/>
      <c r="I18" s="139"/>
      <c r="J18" s="139"/>
      <c r="K18" s="139"/>
      <c r="L18" s="139"/>
      <c r="M18" s="140"/>
    </row>
    <row r="19" spans="1:13" ht="19" thickBot="1" x14ac:dyDescent="0.5">
      <c r="A19" s="178" t="s">
        <v>138</v>
      </c>
      <c r="B19" s="179"/>
      <c r="C19" s="179"/>
      <c r="D19" s="179"/>
      <c r="E19" s="179"/>
      <c r="F19" s="179"/>
      <c r="G19" s="179"/>
      <c r="H19" s="179"/>
      <c r="I19" s="179"/>
      <c r="J19" s="179"/>
      <c r="K19" s="179"/>
      <c r="L19" s="179"/>
      <c r="M19" s="180"/>
    </row>
    <row r="20" spans="1:13" ht="129.75" customHeight="1" x14ac:dyDescent="0.35">
      <c r="A20" s="190" t="s">
        <v>190</v>
      </c>
      <c r="B20" s="191"/>
      <c r="C20" s="191"/>
      <c r="D20" s="191"/>
      <c r="E20" s="191"/>
      <c r="F20" s="191"/>
      <c r="G20" s="191"/>
      <c r="H20" s="191"/>
      <c r="I20" s="191"/>
      <c r="J20" s="191"/>
      <c r="K20" s="191"/>
      <c r="L20" s="191"/>
      <c r="M20" s="192"/>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219" t="s">
        <v>191</v>
      </c>
      <c r="B27" s="220"/>
      <c r="C27" s="220"/>
      <c r="D27" s="220"/>
      <c r="E27" s="220"/>
      <c r="F27" s="220"/>
      <c r="G27" s="220"/>
      <c r="H27" s="220"/>
      <c r="I27" s="220"/>
      <c r="J27" s="220"/>
      <c r="K27" s="220"/>
      <c r="L27" s="220"/>
      <c r="M27" s="221"/>
    </row>
    <row r="28" spans="1:13" ht="30" customHeight="1" thickBot="1" x14ac:dyDescent="0.4">
      <c r="A28" s="216" t="s">
        <v>187</v>
      </c>
      <c r="B28" s="217"/>
      <c r="C28" s="217"/>
      <c r="D28" s="217"/>
      <c r="E28" s="217"/>
      <c r="F28" s="217"/>
      <c r="G28" s="217"/>
      <c r="H28" s="217"/>
      <c r="I28" s="217"/>
      <c r="J28" s="217"/>
      <c r="K28" s="217"/>
      <c r="L28" s="217"/>
      <c r="M28" s="218"/>
    </row>
    <row r="29" spans="1:13" ht="20.25" customHeight="1" thickBot="1" x14ac:dyDescent="0.4">
      <c r="A29" s="194" t="s">
        <v>188</v>
      </c>
      <c r="B29" s="195"/>
      <c r="C29" s="195"/>
      <c r="D29" s="195" t="s">
        <v>130</v>
      </c>
      <c r="E29" s="195"/>
      <c r="F29" s="195"/>
      <c r="G29" s="195"/>
      <c r="H29" s="195"/>
      <c r="I29" s="195"/>
      <c r="J29" s="195"/>
      <c r="K29" s="195"/>
      <c r="L29" s="195"/>
      <c r="M29" s="196"/>
    </row>
    <row r="30" spans="1:13" s="92" customFormat="1" ht="21" customHeight="1" x14ac:dyDescent="0.35">
      <c r="A30" s="193" t="s">
        <v>61</v>
      </c>
      <c r="B30" s="150"/>
      <c r="C30" s="150"/>
      <c r="D30" s="141" t="s">
        <v>167</v>
      </c>
      <c r="E30" s="142"/>
      <c r="F30" s="142"/>
      <c r="G30" s="142"/>
      <c r="H30" s="142"/>
      <c r="I30" s="142"/>
      <c r="J30" s="142"/>
      <c r="K30" s="142"/>
      <c r="L30" s="142"/>
      <c r="M30" s="143"/>
    </row>
    <row r="31" spans="1:13" s="92" customFormat="1" ht="33.75" customHeight="1" x14ac:dyDescent="0.35">
      <c r="A31" s="176" t="s">
        <v>132</v>
      </c>
      <c r="B31" s="177"/>
      <c r="C31" s="177"/>
      <c r="D31" s="119" t="s">
        <v>168</v>
      </c>
      <c r="E31" s="120"/>
      <c r="F31" s="120"/>
      <c r="G31" s="120"/>
      <c r="H31" s="120"/>
      <c r="I31" s="120"/>
      <c r="J31" s="120"/>
      <c r="K31" s="120"/>
      <c r="L31" s="120"/>
      <c r="M31" s="137"/>
    </row>
    <row r="32" spans="1:13" s="92" customFormat="1" ht="30" customHeight="1" x14ac:dyDescent="0.35">
      <c r="A32" s="176" t="s">
        <v>133</v>
      </c>
      <c r="B32" s="177"/>
      <c r="C32" s="177"/>
      <c r="D32" s="144" t="s">
        <v>169</v>
      </c>
      <c r="E32" s="145"/>
      <c r="F32" s="145"/>
      <c r="G32" s="145"/>
      <c r="H32" s="145"/>
      <c r="I32" s="145"/>
      <c r="J32" s="145"/>
      <c r="K32" s="145"/>
      <c r="L32" s="145"/>
      <c r="M32" s="146"/>
    </row>
    <row r="33" spans="1:13" s="92" customFormat="1" ht="31.5" customHeight="1" x14ac:dyDescent="0.35">
      <c r="A33" s="176" t="s">
        <v>62</v>
      </c>
      <c r="B33" s="177"/>
      <c r="C33" s="177"/>
      <c r="D33" s="144" t="s">
        <v>170</v>
      </c>
      <c r="E33" s="145"/>
      <c r="F33" s="145"/>
      <c r="G33" s="145"/>
      <c r="H33" s="145"/>
      <c r="I33" s="145"/>
      <c r="J33" s="145"/>
      <c r="K33" s="145"/>
      <c r="L33" s="145"/>
      <c r="M33" s="146"/>
    </row>
    <row r="34" spans="1:13" s="92" customFormat="1" ht="30.75" customHeight="1" x14ac:dyDescent="0.35">
      <c r="A34" s="176" t="s">
        <v>134</v>
      </c>
      <c r="B34" s="177"/>
      <c r="C34" s="177"/>
      <c r="D34" s="119" t="s">
        <v>171</v>
      </c>
      <c r="E34" s="120"/>
      <c r="F34" s="120"/>
      <c r="G34" s="120"/>
      <c r="H34" s="120"/>
      <c r="I34" s="120"/>
      <c r="J34" s="120"/>
      <c r="K34" s="120"/>
      <c r="L34" s="120"/>
      <c r="M34" s="137"/>
    </row>
    <row r="35" spans="1:13" s="92" customFormat="1" ht="35.25" customHeight="1" x14ac:dyDescent="0.35">
      <c r="A35" s="176" t="s">
        <v>88</v>
      </c>
      <c r="B35" s="177"/>
      <c r="C35" s="177"/>
      <c r="D35" s="119" t="s">
        <v>172</v>
      </c>
      <c r="E35" s="120"/>
      <c r="F35" s="120"/>
      <c r="G35" s="120"/>
      <c r="H35" s="120"/>
      <c r="I35" s="120"/>
      <c r="J35" s="120"/>
      <c r="K35" s="120"/>
      <c r="L35" s="120"/>
      <c r="M35" s="137"/>
    </row>
    <row r="36" spans="1:13" s="92" customFormat="1" ht="21" customHeight="1" x14ac:dyDescent="0.35">
      <c r="A36" s="176" t="s">
        <v>0</v>
      </c>
      <c r="B36" s="177"/>
      <c r="C36" s="177"/>
      <c r="D36" s="144" t="s">
        <v>173</v>
      </c>
      <c r="E36" s="145"/>
      <c r="F36" s="145"/>
      <c r="G36" s="145"/>
      <c r="H36" s="145"/>
      <c r="I36" s="145"/>
      <c r="J36" s="145"/>
      <c r="K36" s="145"/>
      <c r="L36" s="145"/>
      <c r="M36" s="146"/>
    </row>
    <row r="37" spans="1:13" s="92" customFormat="1" ht="36.75" customHeight="1" x14ac:dyDescent="0.35">
      <c r="A37" s="176" t="s">
        <v>1</v>
      </c>
      <c r="B37" s="177"/>
      <c r="C37" s="177"/>
      <c r="D37" s="119" t="s">
        <v>174</v>
      </c>
      <c r="E37" s="120"/>
      <c r="F37" s="120"/>
      <c r="G37" s="120"/>
      <c r="H37" s="120"/>
      <c r="I37" s="120"/>
      <c r="J37" s="120"/>
      <c r="K37" s="120"/>
      <c r="L37" s="120"/>
      <c r="M37" s="137"/>
    </row>
    <row r="38" spans="1:13" s="92" customFormat="1" ht="35.25" customHeight="1" x14ac:dyDescent="0.35">
      <c r="A38" s="176" t="s">
        <v>2</v>
      </c>
      <c r="B38" s="177"/>
      <c r="C38" s="177"/>
      <c r="D38" s="119" t="s">
        <v>175</v>
      </c>
      <c r="E38" s="120"/>
      <c r="F38" s="120"/>
      <c r="G38" s="120"/>
      <c r="H38" s="120"/>
      <c r="I38" s="120"/>
      <c r="J38" s="120"/>
      <c r="K38" s="120"/>
      <c r="L38" s="120"/>
      <c r="M38" s="137"/>
    </row>
    <row r="39" spans="1:13" s="92" customFormat="1" ht="21" customHeight="1" x14ac:dyDescent="0.35">
      <c r="A39" s="158" t="s">
        <v>1</v>
      </c>
      <c r="B39" s="120"/>
      <c r="C39" s="121"/>
      <c r="D39" s="144" t="s">
        <v>176</v>
      </c>
      <c r="E39" s="145"/>
      <c r="F39" s="145"/>
      <c r="G39" s="145"/>
      <c r="H39" s="145"/>
      <c r="I39" s="145"/>
      <c r="J39" s="145"/>
      <c r="K39" s="145"/>
      <c r="L39" s="145"/>
      <c r="M39" s="146"/>
    </row>
    <row r="40" spans="1:13" s="92" customFormat="1" ht="31.5" customHeight="1" x14ac:dyDescent="0.35">
      <c r="A40" s="158" t="s">
        <v>135</v>
      </c>
      <c r="B40" s="120"/>
      <c r="C40" s="121"/>
      <c r="D40" s="144" t="s">
        <v>177</v>
      </c>
      <c r="E40" s="145"/>
      <c r="F40" s="145"/>
      <c r="G40" s="145"/>
      <c r="H40" s="145"/>
      <c r="I40" s="145"/>
      <c r="J40" s="145"/>
      <c r="K40" s="145"/>
      <c r="L40" s="145"/>
      <c r="M40" s="146"/>
    </row>
    <row r="41" spans="1:13" s="92" customFormat="1" ht="54" customHeight="1" x14ac:dyDescent="0.35">
      <c r="A41" s="158" t="s">
        <v>136</v>
      </c>
      <c r="B41" s="120"/>
      <c r="C41" s="121"/>
      <c r="D41" s="119" t="s">
        <v>189</v>
      </c>
      <c r="E41" s="120"/>
      <c r="F41" s="120"/>
      <c r="G41" s="120"/>
      <c r="H41" s="120"/>
      <c r="I41" s="120"/>
      <c r="J41" s="120"/>
      <c r="K41" s="120"/>
      <c r="L41" s="120"/>
      <c r="M41" s="137"/>
    </row>
    <row r="42" spans="1:13" s="92" customFormat="1" ht="43.5" customHeight="1" thickBot="1" x14ac:dyDescent="0.4">
      <c r="A42" s="159" t="s">
        <v>3</v>
      </c>
      <c r="B42" s="126"/>
      <c r="C42" s="127"/>
      <c r="D42" s="125" t="s">
        <v>178</v>
      </c>
      <c r="E42" s="126"/>
      <c r="F42" s="126"/>
      <c r="G42" s="126"/>
      <c r="H42" s="126"/>
      <c r="I42" s="126"/>
      <c r="J42" s="126"/>
      <c r="K42" s="126"/>
      <c r="L42" s="126"/>
      <c r="M42" s="163"/>
    </row>
    <row r="43" spans="1:13" ht="19" thickBot="1" x14ac:dyDescent="0.5">
      <c r="A43" s="160" t="s">
        <v>141</v>
      </c>
      <c r="B43" s="161"/>
      <c r="C43" s="161"/>
      <c r="D43" s="161"/>
      <c r="E43" s="161"/>
      <c r="F43" s="161"/>
      <c r="G43" s="161"/>
      <c r="H43" s="161"/>
      <c r="I43" s="161"/>
      <c r="J43" s="161"/>
      <c r="K43" s="161"/>
      <c r="L43" s="161"/>
      <c r="M43" s="162"/>
    </row>
    <row r="44" spans="1:13" ht="99" customHeight="1" thickBot="1" x14ac:dyDescent="0.4">
      <c r="A44" s="167" t="s">
        <v>196</v>
      </c>
      <c r="B44" s="168"/>
      <c r="C44" s="168"/>
      <c r="D44" s="168"/>
      <c r="E44" s="168"/>
      <c r="F44" s="168"/>
      <c r="G44" s="168"/>
      <c r="H44" s="168"/>
      <c r="I44" s="168"/>
      <c r="J44" s="168"/>
      <c r="K44" s="168"/>
      <c r="L44" s="168"/>
      <c r="M44" s="169"/>
    </row>
    <row r="45" spans="1:13" ht="19" thickBot="1" x14ac:dyDescent="0.5">
      <c r="A45" s="164" t="s">
        <v>143</v>
      </c>
      <c r="B45" s="165"/>
      <c r="C45" s="165"/>
      <c r="D45" s="165"/>
      <c r="E45" s="165"/>
      <c r="F45" s="165"/>
      <c r="G45" s="165"/>
      <c r="H45" s="165"/>
      <c r="I45" s="165"/>
      <c r="J45" s="165"/>
      <c r="K45" s="165"/>
      <c r="L45" s="165"/>
      <c r="M45" s="166"/>
    </row>
    <row r="46" spans="1:13" ht="36.75" customHeight="1" x14ac:dyDescent="0.45">
      <c r="A46" s="170" t="s">
        <v>195</v>
      </c>
      <c r="B46" s="171"/>
      <c r="C46" s="171"/>
      <c r="D46" s="171"/>
      <c r="E46" s="171"/>
      <c r="F46" s="171"/>
      <c r="G46" s="171"/>
      <c r="H46" s="171"/>
      <c r="I46" s="171"/>
      <c r="J46" s="171"/>
      <c r="K46" s="171"/>
      <c r="L46" s="171"/>
      <c r="M46" s="172"/>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147" t="s">
        <v>144</v>
      </c>
      <c r="B52" s="148"/>
      <c r="C52" s="148"/>
      <c r="D52" s="148"/>
      <c r="E52" s="148"/>
      <c r="F52" s="148"/>
      <c r="G52" s="148"/>
      <c r="H52" s="148"/>
      <c r="I52" s="148"/>
      <c r="J52" s="148"/>
      <c r="K52" s="148"/>
      <c r="L52" s="148"/>
      <c r="M52" s="149"/>
    </row>
    <row r="53" spans="1:13" ht="91.5" customHeight="1" x14ac:dyDescent="0.35">
      <c r="A53" s="173" t="s">
        <v>197</v>
      </c>
      <c r="B53" s="174"/>
      <c r="C53" s="174"/>
      <c r="D53" s="174"/>
      <c r="E53" s="174"/>
      <c r="F53" s="174"/>
      <c r="G53" s="174"/>
      <c r="H53" s="174"/>
      <c r="I53" s="174"/>
      <c r="J53" s="174"/>
      <c r="K53" s="174"/>
      <c r="L53" s="174"/>
      <c r="M53" s="174"/>
    </row>
    <row r="54" spans="1:13" ht="18.5" x14ac:dyDescent="0.45">
      <c r="A54" s="175" t="s">
        <v>188</v>
      </c>
      <c r="B54" s="175"/>
      <c r="C54" s="175"/>
      <c r="D54" s="175" t="s">
        <v>130</v>
      </c>
      <c r="E54" s="175"/>
      <c r="F54" s="175"/>
      <c r="G54" s="175"/>
      <c r="H54" s="175"/>
      <c r="I54" s="175"/>
      <c r="J54" s="175"/>
      <c r="K54" s="175"/>
      <c r="L54" s="175"/>
      <c r="M54" s="175"/>
    </row>
    <row r="55" spans="1:13" ht="32.25" customHeight="1" x14ac:dyDescent="0.35">
      <c r="A55" s="150" t="s">
        <v>147</v>
      </c>
      <c r="B55" s="150"/>
      <c r="C55" s="150"/>
      <c r="D55" s="122" t="s">
        <v>198</v>
      </c>
      <c r="E55" s="123"/>
      <c r="F55" s="123"/>
      <c r="G55" s="123"/>
      <c r="H55" s="123"/>
      <c r="I55" s="123"/>
      <c r="J55" s="123"/>
      <c r="K55" s="123"/>
      <c r="L55" s="123"/>
      <c r="M55" s="124"/>
    </row>
    <row r="56" spans="1:13" ht="15.5" x14ac:dyDescent="0.35">
      <c r="A56" s="151" t="s">
        <v>148</v>
      </c>
      <c r="B56" s="151"/>
      <c r="C56" s="151"/>
      <c r="D56" s="119" t="s">
        <v>199</v>
      </c>
      <c r="E56" s="120"/>
      <c r="F56" s="120"/>
      <c r="G56" s="120"/>
      <c r="H56" s="120"/>
      <c r="I56" s="120"/>
      <c r="J56" s="120"/>
      <c r="K56" s="120"/>
      <c r="L56" s="120"/>
      <c r="M56" s="121"/>
    </row>
    <row r="57" spans="1:13" ht="15.5" x14ac:dyDescent="0.35">
      <c r="A57" s="151" t="s">
        <v>149</v>
      </c>
      <c r="B57" s="151"/>
      <c r="C57" s="151"/>
      <c r="D57" s="119" t="s">
        <v>200</v>
      </c>
      <c r="E57" s="120"/>
      <c r="F57" s="120"/>
      <c r="G57" s="120"/>
      <c r="H57" s="120"/>
      <c r="I57" s="120"/>
      <c r="J57" s="120"/>
      <c r="K57" s="120"/>
      <c r="L57" s="120"/>
      <c r="M57" s="121"/>
    </row>
    <row r="58" spans="1:13" ht="15.5" x14ac:dyDescent="0.35">
      <c r="A58" s="151" t="s">
        <v>150</v>
      </c>
      <c r="B58" s="151"/>
      <c r="C58" s="151"/>
      <c r="D58" s="119" t="s">
        <v>201</v>
      </c>
      <c r="E58" s="120"/>
      <c r="F58" s="120"/>
      <c r="G58" s="120"/>
      <c r="H58" s="120"/>
      <c r="I58" s="120"/>
      <c r="J58" s="120"/>
      <c r="K58" s="120"/>
      <c r="L58" s="120"/>
      <c r="M58" s="121"/>
    </row>
    <row r="59" spans="1:13" ht="15.5" x14ac:dyDescent="0.35">
      <c r="A59" s="152" t="s">
        <v>151</v>
      </c>
      <c r="B59" s="152"/>
      <c r="C59" s="152"/>
      <c r="D59" s="119" t="s">
        <v>202</v>
      </c>
      <c r="E59" s="120"/>
      <c r="F59" s="120"/>
      <c r="G59" s="120"/>
      <c r="H59" s="120"/>
      <c r="I59" s="120"/>
      <c r="J59" s="120"/>
      <c r="K59" s="120"/>
      <c r="L59" s="120"/>
      <c r="M59" s="121"/>
    </row>
    <row r="60" spans="1:13" ht="28.5" customHeight="1" x14ac:dyDescent="0.35">
      <c r="A60" s="125" t="s">
        <v>152</v>
      </c>
      <c r="B60" s="126"/>
      <c r="C60" s="127"/>
      <c r="D60" s="120" t="s">
        <v>205</v>
      </c>
      <c r="E60" s="120"/>
      <c r="F60" s="120"/>
      <c r="G60" s="120"/>
      <c r="H60" s="120"/>
      <c r="I60" s="120"/>
      <c r="J60" s="120"/>
      <c r="K60" s="120"/>
      <c r="L60" s="120"/>
      <c r="M60" s="121"/>
    </row>
    <row r="61" spans="1:13" ht="13.5" customHeight="1" x14ac:dyDescent="0.35">
      <c r="A61" s="154" t="s">
        <v>154</v>
      </c>
      <c r="B61" s="155"/>
      <c r="C61" s="156"/>
      <c r="D61" s="120" t="s">
        <v>204</v>
      </c>
      <c r="E61" s="120"/>
      <c r="F61" s="120"/>
      <c r="G61" s="120"/>
      <c r="H61" s="120"/>
      <c r="I61" s="120"/>
      <c r="J61" s="120"/>
      <c r="K61" s="120"/>
      <c r="L61" s="120"/>
      <c r="M61" s="121"/>
    </row>
    <row r="62" spans="1:13" ht="15.5" x14ac:dyDescent="0.35">
      <c r="A62" s="141" t="s">
        <v>153</v>
      </c>
      <c r="B62" s="142"/>
      <c r="C62" s="157"/>
      <c r="D62" s="120" t="s">
        <v>203</v>
      </c>
      <c r="E62" s="120"/>
      <c r="F62" s="120"/>
      <c r="G62" s="120"/>
      <c r="H62" s="120"/>
      <c r="I62" s="120"/>
      <c r="J62" s="120"/>
      <c r="K62" s="120"/>
      <c r="L62" s="120"/>
      <c r="M62" s="121"/>
    </row>
    <row r="63" spans="1:13" ht="43.5" customHeight="1" x14ac:dyDescent="0.35">
      <c r="A63" s="144" t="s">
        <v>116</v>
      </c>
      <c r="B63" s="145"/>
      <c r="C63" s="153"/>
      <c r="D63" s="119" t="s">
        <v>209</v>
      </c>
      <c r="E63" s="120"/>
      <c r="F63" s="120"/>
      <c r="G63" s="120"/>
      <c r="H63" s="120"/>
      <c r="I63" s="120"/>
      <c r="J63" s="120"/>
      <c r="K63" s="120"/>
      <c r="L63" s="120"/>
      <c r="M63" s="121"/>
    </row>
    <row r="64" spans="1:13" ht="41.25" customHeight="1" x14ac:dyDescent="0.35">
      <c r="A64" s="144" t="s">
        <v>0</v>
      </c>
      <c r="B64" s="145"/>
      <c r="C64" s="153"/>
      <c r="D64" s="119" t="s">
        <v>206</v>
      </c>
      <c r="E64" s="120"/>
      <c r="F64" s="120"/>
      <c r="G64" s="120"/>
      <c r="H64" s="120"/>
      <c r="I64" s="120"/>
      <c r="J64" s="120"/>
      <c r="K64" s="120"/>
      <c r="L64" s="120"/>
      <c r="M64" s="121"/>
    </row>
    <row r="65" spans="1:13" ht="41.25" customHeight="1" x14ac:dyDescent="0.35">
      <c r="A65" s="144" t="s">
        <v>155</v>
      </c>
      <c r="B65" s="145"/>
      <c r="C65" s="153"/>
      <c r="D65" s="119" t="s">
        <v>207</v>
      </c>
      <c r="E65" s="120"/>
      <c r="F65" s="120"/>
      <c r="G65" s="120"/>
      <c r="H65" s="120"/>
      <c r="I65" s="120"/>
      <c r="J65" s="120"/>
      <c r="K65" s="120"/>
      <c r="L65" s="120"/>
      <c r="M65" s="121"/>
    </row>
    <row r="66" spans="1:13" ht="50.25" customHeight="1" x14ac:dyDescent="0.35">
      <c r="A66" s="119" t="s">
        <v>156</v>
      </c>
      <c r="B66" s="120"/>
      <c r="C66" s="121"/>
      <c r="D66" s="119" t="s">
        <v>208</v>
      </c>
      <c r="E66" s="120"/>
      <c r="F66" s="120"/>
      <c r="G66" s="120"/>
      <c r="H66" s="120"/>
      <c r="I66" s="120"/>
      <c r="J66" s="120"/>
      <c r="K66" s="120"/>
      <c r="L66" s="120"/>
      <c r="M66" s="121"/>
    </row>
    <row r="67" spans="1:13" ht="30.75" customHeight="1" x14ac:dyDescent="0.35">
      <c r="A67" s="144" t="s">
        <v>1</v>
      </c>
      <c r="B67" s="145"/>
      <c r="C67" s="153"/>
      <c r="D67" s="119" t="s">
        <v>210</v>
      </c>
      <c r="E67" s="120"/>
      <c r="F67" s="120"/>
      <c r="G67" s="120"/>
      <c r="H67" s="120"/>
      <c r="I67" s="120"/>
      <c r="J67" s="120"/>
      <c r="K67" s="120"/>
      <c r="L67" s="120"/>
      <c r="M67" s="121"/>
    </row>
    <row r="68" spans="1:13" ht="15.5" x14ac:dyDescent="0.35">
      <c r="A68" s="144" t="s">
        <v>157</v>
      </c>
      <c r="B68" s="145"/>
      <c r="C68" s="153"/>
      <c r="D68" s="119" t="s">
        <v>211</v>
      </c>
      <c r="E68" s="120"/>
      <c r="F68" s="120"/>
      <c r="G68" s="120"/>
      <c r="H68" s="120"/>
      <c r="I68" s="120"/>
      <c r="J68" s="120"/>
      <c r="K68" s="120"/>
      <c r="L68" s="120"/>
      <c r="M68" s="121"/>
    </row>
    <row r="69" spans="1:13" ht="15.5" x14ac:dyDescent="0.35">
      <c r="A69" s="144" t="s">
        <v>158</v>
      </c>
      <c r="B69" s="145"/>
      <c r="C69" s="153"/>
      <c r="D69" s="119" t="s">
        <v>212</v>
      </c>
      <c r="E69" s="120"/>
      <c r="F69" s="120"/>
      <c r="G69" s="120"/>
      <c r="H69" s="120"/>
      <c r="I69" s="120"/>
      <c r="J69" s="120"/>
      <c r="K69" s="120"/>
      <c r="L69" s="120"/>
      <c r="M69" s="121"/>
    </row>
    <row r="70" spans="1:13" ht="15.5" x14ac:dyDescent="0.35">
      <c r="A70" s="144" t="s">
        <v>114</v>
      </c>
      <c r="B70" s="145"/>
      <c r="C70" s="153"/>
      <c r="D70" s="119" t="s">
        <v>213</v>
      </c>
      <c r="E70" s="120"/>
      <c r="F70" s="120"/>
      <c r="G70" s="120"/>
      <c r="H70" s="120"/>
      <c r="I70" s="120"/>
      <c r="J70" s="120"/>
      <c r="K70" s="120"/>
      <c r="L70" s="120"/>
      <c r="M70" s="121"/>
    </row>
    <row r="71" spans="1:13" ht="15.5" x14ac:dyDescent="0.35">
      <c r="A71" s="144" t="s">
        <v>115</v>
      </c>
      <c r="B71" s="145"/>
      <c r="C71" s="153"/>
      <c r="D71" s="119" t="s">
        <v>214</v>
      </c>
      <c r="E71" s="120"/>
      <c r="F71" s="120"/>
      <c r="G71" s="120"/>
      <c r="H71" s="120"/>
      <c r="I71" s="120"/>
      <c r="J71" s="120"/>
      <c r="K71" s="120"/>
      <c r="L71" s="120"/>
      <c r="M71" s="121"/>
    </row>
    <row r="72" spans="1:13" ht="15.5" x14ac:dyDescent="0.35">
      <c r="A72" s="144" t="s">
        <v>159</v>
      </c>
      <c r="B72" s="145"/>
      <c r="C72" s="153"/>
      <c r="D72" s="119" t="s">
        <v>215</v>
      </c>
      <c r="E72" s="120"/>
      <c r="F72" s="120"/>
      <c r="G72" s="120"/>
      <c r="H72" s="120"/>
      <c r="I72" s="120"/>
      <c r="J72" s="120"/>
      <c r="K72" s="120"/>
      <c r="L72" s="120"/>
      <c r="M72" s="121"/>
    </row>
    <row r="73" spans="1:13" ht="15.5" x14ac:dyDescent="0.35">
      <c r="A73" s="144" t="s">
        <v>160</v>
      </c>
      <c r="B73" s="145"/>
      <c r="C73" s="153"/>
      <c r="D73" s="119" t="s">
        <v>216</v>
      </c>
      <c r="E73" s="120"/>
      <c r="F73" s="120"/>
      <c r="G73" s="120"/>
      <c r="H73" s="120"/>
      <c r="I73" s="120"/>
      <c r="J73" s="120"/>
      <c r="K73" s="120"/>
      <c r="L73" s="120"/>
      <c r="M73" s="121"/>
    </row>
    <row r="74" spans="1:13" ht="15.5" x14ac:dyDescent="0.35">
      <c r="A74" s="144" t="s">
        <v>217</v>
      </c>
      <c r="B74" s="145"/>
      <c r="C74" s="153"/>
      <c r="D74" s="119" t="s">
        <v>218</v>
      </c>
      <c r="E74" s="120"/>
      <c r="F74" s="120"/>
      <c r="G74" s="120"/>
      <c r="H74" s="120"/>
      <c r="I74" s="120"/>
      <c r="J74" s="120"/>
      <c r="K74" s="120"/>
      <c r="L74" s="120"/>
      <c r="M74" s="121"/>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3" zoomScale="92" zoomScaleNormal="92" workbookViewId="0">
      <selection activeCell="J69" sqref="J69"/>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37"/>
      <c r="C3" s="238"/>
      <c r="D3" s="238"/>
      <c r="E3" s="233" t="s">
        <v>107</v>
      </c>
      <c r="F3" s="233"/>
      <c r="G3" s="233"/>
      <c r="H3" s="233"/>
      <c r="I3" s="233"/>
      <c r="J3" s="234"/>
    </row>
    <row r="4" spans="1:10" s="8" customFormat="1" ht="26.25" customHeight="1" x14ac:dyDescent="0.55000000000000004">
      <c r="A4" s="49"/>
      <c r="B4" s="239"/>
      <c r="C4" s="240"/>
      <c r="D4" s="240"/>
      <c r="E4" s="235" t="s">
        <v>77</v>
      </c>
      <c r="F4" s="235"/>
      <c r="G4" s="235"/>
      <c r="H4" s="235"/>
      <c r="I4" s="235"/>
      <c r="J4" s="236"/>
    </row>
    <row r="5" spans="1:10" s="8" customFormat="1" ht="33" customHeight="1" x14ac:dyDescent="0.35">
      <c r="A5" s="49"/>
      <c r="B5" s="232" t="s">
        <v>61</v>
      </c>
      <c r="C5" s="232"/>
      <c r="D5" s="232"/>
      <c r="E5" s="28" t="s">
        <v>230</v>
      </c>
      <c r="F5" s="28"/>
      <c r="G5" s="35" t="s">
        <v>85</v>
      </c>
      <c r="H5" s="105"/>
      <c r="I5" s="245" t="s">
        <v>88</v>
      </c>
      <c r="J5" s="245"/>
    </row>
    <row r="6" spans="1:10" s="8" customFormat="1" ht="30.75" customHeight="1" x14ac:dyDescent="0.35">
      <c r="A6" s="49"/>
      <c r="B6" s="232" t="s">
        <v>120</v>
      </c>
      <c r="C6" s="232"/>
      <c r="D6" s="232"/>
      <c r="E6" s="28">
        <v>15439800033901</v>
      </c>
      <c r="F6" s="28"/>
      <c r="G6" s="71" t="s">
        <v>62</v>
      </c>
      <c r="H6" s="28" t="s">
        <v>229</v>
      </c>
      <c r="I6" s="250">
        <f>IF(SUM(I9:I69)=0,"",AVERAGE(I9:I69))</f>
        <v>63.278688524590166</v>
      </c>
      <c r="J6" s="250"/>
    </row>
    <row r="7" spans="1:10" s="8" customFormat="1" ht="17.25" customHeight="1" x14ac:dyDescent="0.35">
      <c r="A7" s="49"/>
      <c r="B7" s="232" t="s">
        <v>86</v>
      </c>
      <c r="C7" s="232"/>
      <c r="D7" s="232"/>
      <c r="E7" s="251" t="s">
        <v>219</v>
      </c>
      <c r="F7" s="252"/>
      <c r="G7" s="252"/>
      <c r="H7" s="253"/>
      <c r="I7" s="250"/>
      <c r="J7" s="25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25" t="s">
        <v>4</v>
      </c>
      <c r="C9" s="64" t="s">
        <v>4</v>
      </c>
      <c r="D9" s="254">
        <f>IF(SUM(G9:G27)=0,"",AVERAGE(G9:G27))</f>
        <v>72.38095238095238</v>
      </c>
      <c r="E9" s="32" t="s">
        <v>6</v>
      </c>
      <c r="F9" s="67" t="s">
        <v>6</v>
      </c>
      <c r="G9" s="29">
        <f>IF(SUM(I9:I9)=0,"",AVERAGE(I9:I9))</f>
        <v>100</v>
      </c>
      <c r="H9" s="37" t="s">
        <v>92</v>
      </c>
      <c r="I9" s="30">
        <v>100</v>
      </c>
      <c r="J9" s="31" t="s">
        <v>291</v>
      </c>
    </row>
    <row r="10" spans="1:10" s="8" customFormat="1" ht="51" customHeight="1" x14ac:dyDescent="0.35">
      <c r="A10" s="63" t="str">
        <f>IF(I10&lt;61,MAX($A$8:A9)+1,"")</f>
        <v/>
      </c>
      <c r="B10" s="226"/>
      <c r="C10" s="64" t="s">
        <v>4</v>
      </c>
      <c r="D10" s="255"/>
      <c r="E10" s="228" t="s">
        <v>43</v>
      </c>
      <c r="F10" s="68" t="s">
        <v>43</v>
      </c>
      <c r="G10" s="244">
        <f>IF(SUM(I10:I12)=0,"",AVERAGE(I10:I12))</f>
        <v>76.666666666666671</v>
      </c>
      <c r="H10" s="37" t="s">
        <v>89</v>
      </c>
      <c r="I10" s="30">
        <v>80</v>
      </c>
      <c r="J10" s="31" t="s">
        <v>231</v>
      </c>
    </row>
    <row r="11" spans="1:10" s="8" customFormat="1" ht="93" customHeight="1" x14ac:dyDescent="0.35">
      <c r="A11" s="63" t="str">
        <f>IF(I11&lt;61,MAX($A$8:A10)+1,"")</f>
        <v/>
      </c>
      <c r="B11" s="226"/>
      <c r="C11" s="64" t="s">
        <v>4</v>
      </c>
      <c r="D11" s="255"/>
      <c r="E11" s="228"/>
      <c r="F11" s="68" t="s">
        <v>43</v>
      </c>
      <c r="G11" s="242"/>
      <c r="H11" s="37" t="s">
        <v>44</v>
      </c>
      <c r="I11" s="30">
        <v>80</v>
      </c>
      <c r="J11" s="31" t="s">
        <v>220</v>
      </c>
    </row>
    <row r="12" spans="1:10" s="8" customFormat="1" ht="32.25" customHeight="1" x14ac:dyDescent="0.35">
      <c r="A12" s="63" t="str">
        <f>IF(I12&lt;61,MAX($A$8:A11)+1,"")</f>
        <v/>
      </c>
      <c r="B12" s="226"/>
      <c r="C12" s="64" t="s">
        <v>4</v>
      </c>
      <c r="D12" s="255"/>
      <c r="E12" s="228"/>
      <c r="F12" s="68" t="s">
        <v>43</v>
      </c>
      <c r="G12" s="243"/>
      <c r="H12" s="37" t="s">
        <v>90</v>
      </c>
      <c r="I12" s="30">
        <v>70</v>
      </c>
      <c r="J12" s="31" t="s">
        <v>292</v>
      </c>
    </row>
    <row r="13" spans="1:10" s="8" customFormat="1" ht="45" customHeight="1" x14ac:dyDescent="0.35">
      <c r="A13" s="63" t="str">
        <f>IF(I13&lt;61,MAX($A$8:A12)+1,"")</f>
        <v/>
      </c>
      <c r="B13" s="226"/>
      <c r="C13" s="64" t="s">
        <v>4</v>
      </c>
      <c r="D13" s="255"/>
      <c r="E13" s="228" t="s">
        <v>45</v>
      </c>
      <c r="F13" s="68" t="s">
        <v>45</v>
      </c>
      <c r="G13" s="244">
        <f>IF(SUM(I13:I14)=0,"",AVERAGE(I13:I14))</f>
        <v>75</v>
      </c>
      <c r="H13" s="37" t="s">
        <v>10</v>
      </c>
      <c r="I13" s="30">
        <v>70</v>
      </c>
      <c r="J13" s="31" t="s">
        <v>293</v>
      </c>
    </row>
    <row r="14" spans="1:10" s="8" customFormat="1" ht="30.75" customHeight="1" x14ac:dyDescent="0.35">
      <c r="A14" s="63" t="str">
        <f>IF(I14&lt;61,MAX($A$8:A13)+1,"")</f>
        <v/>
      </c>
      <c r="B14" s="226"/>
      <c r="C14" s="64" t="s">
        <v>4</v>
      </c>
      <c r="D14" s="255"/>
      <c r="E14" s="228"/>
      <c r="F14" s="68" t="s">
        <v>45</v>
      </c>
      <c r="G14" s="243"/>
      <c r="H14" s="37" t="s">
        <v>93</v>
      </c>
      <c r="I14" s="30">
        <v>80</v>
      </c>
      <c r="J14" s="31" t="s">
        <v>294</v>
      </c>
    </row>
    <row r="15" spans="1:10" s="8" customFormat="1" ht="48" customHeight="1" x14ac:dyDescent="0.35">
      <c r="A15" s="63">
        <f>IF(I15&lt;61,MAX($A$8:A14)+1,"")</f>
        <v>1</v>
      </c>
      <c r="B15" s="226"/>
      <c r="C15" s="64" t="s">
        <v>4</v>
      </c>
      <c r="D15" s="255"/>
      <c r="E15" s="228" t="s">
        <v>46</v>
      </c>
      <c r="F15" s="68" t="s">
        <v>46</v>
      </c>
      <c r="G15" s="241">
        <f>IF(SUM(I15:I20)=0,"",AVERAGE(I15:I20))</f>
        <v>51.666666666666664</v>
      </c>
      <c r="H15" s="37" t="s">
        <v>47</v>
      </c>
      <c r="I15" s="30">
        <v>60</v>
      </c>
      <c r="J15" s="31" t="s">
        <v>295</v>
      </c>
    </row>
    <row r="16" spans="1:10" s="8" customFormat="1" ht="44.25" customHeight="1" x14ac:dyDescent="0.35">
      <c r="A16" s="63">
        <f>IF(I16&lt;61,MAX($A$8:A15)+1,"")</f>
        <v>2</v>
      </c>
      <c r="B16" s="226"/>
      <c r="C16" s="64" t="s">
        <v>4</v>
      </c>
      <c r="D16" s="255"/>
      <c r="E16" s="228"/>
      <c r="F16" s="68" t="s">
        <v>46</v>
      </c>
      <c r="G16" s="242"/>
      <c r="H16" s="37" t="s">
        <v>7</v>
      </c>
      <c r="I16" s="30">
        <v>40</v>
      </c>
      <c r="J16" s="31" t="s">
        <v>232</v>
      </c>
    </row>
    <row r="17" spans="1:10" s="8" customFormat="1" ht="45" customHeight="1" x14ac:dyDescent="0.35">
      <c r="A17" s="63">
        <f>IF(I17&lt;61,MAX($A$8:A16)+1,"")</f>
        <v>3</v>
      </c>
      <c r="B17" s="226"/>
      <c r="C17" s="64" t="s">
        <v>4</v>
      </c>
      <c r="D17" s="255"/>
      <c r="E17" s="228"/>
      <c r="F17" s="68" t="s">
        <v>46</v>
      </c>
      <c r="G17" s="242"/>
      <c r="H17" s="38" t="s">
        <v>94</v>
      </c>
      <c r="I17" s="30">
        <v>40</v>
      </c>
      <c r="J17" s="31" t="s">
        <v>296</v>
      </c>
    </row>
    <row r="18" spans="1:10" s="8" customFormat="1" ht="60" customHeight="1" x14ac:dyDescent="0.35">
      <c r="A18" s="63">
        <f>IF(I18&lt;61,MAX($A$8:A17)+1,"")</f>
        <v>4</v>
      </c>
      <c r="B18" s="226"/>
      <c r="C18" s="64" t="s">
        <v>4</v>
      </c>
      <c r="D18" s="255"/>
      <c r="E18" s="228"/>
      <c r="F18" s="68" t="s">
        <v>46</v>
      </c>
      <c r="G18" s="242"/>
      <c r="H18" s="37" t="s">
        <v>91</v>
      </c>
      <c r="I18" s="30">
        <v>40</v>
      </c>
      <c r="J18" s="31" t="s">
        <v>233</v>
      </c>
    </row>
    <row r="19" spans="1:10" s="8" customFormat="1" ht="48" customHeight="1" x14ac:dyDescent="0.35">
      <c r="A19" s="63" t="str">
        <f>IF(I19&lt;61,MAX($A$8:A18)+1,"")</f>
        <v/>
      </c>
      <c r="B19" s="226"/>
      <c r="C19" s="64" t="s">
        <v>4</v>
      </c>
      <c r="D19" s="255"/>
      <c r="E19" s="228"/>
      <c r="F19" s="68" t="s">
        <v>46</v>
      </c>
      <c r="G19" s="242"/>
      <c r="H19" s="37" t="s">
        <v>95</v>
      </c>
      <c r="I19" s="30">
        <v>70</v>
      </c>
      <c r="J19" s="31" t="s">
        <v>234</v>
      </c>
    </row>
    <row r="20" spans="1:10" s="8" customFormat="1" ht="30" customHeight="1" x14ac:dyDescent="0.35">
      <c r="A20" s="63">
        <f>IF(I20&lt;61,MAX($A$8:A19)+1,"")</f>
        <v>5</v>
      </c>
      <c r="B20" s="226"/>
      <c r="C20" s="64" t="s">
        <v>4</v>
      </c>
      <c r="D20" s="255"/>
      <c r="E20" s="228"/>
      <c r="F20" s="68" t="s">
        <v>46</v>
      </c>
      <c r="G20" s="243"/>
      <c r="H20" s="37" t="s">
        <v>11</v>
      </c>
      <c r="I20" s="30">
        <v>60</v>
      </c>
      <c r="J20" s="31" t="s">
        <v>235</v>
      </c>
    </row>
    <row r="21" spans="1:10" s="8" customFormat="1" ht="31.5" customHeight="1" x14ac:dyDescent="0.35">
      <c r="A21" s="63">
        <f>IF(I21&lt;61,MAX($A$8:A20)+1,"")</f>
        <v>6</v>
      </c>
      <c r="B21" s="226"/>
      <c r="C21" s="64" t="s">
        <v>4</v>
      </c>
      <c r="D21" s="255"/>
      <c r="E21" s="228" t="s">
        <v>48</v>
      </c>
      <c r="F21" s="68" t="s">
        <v>48</v>
      </c>
      <c r="G21" s="241">
        <f>IF(SUM(I21:I27)=0,"",AVERAGE(I21:I27))</f>
        <v>58.571428571428569</v>
      </c>
      <c r="H21" s="37" t="s">
        <v>12</v>
      </c>
      <c r="I21" s="30">
        <v>60</v>
      </c>
      <c r="J21" s="31" t="s">
        <v>249</v>
      </c>
    </row>
    <row r="22" spans="1:10" s="8" customFormat="1" ht="41.25" customHeight="1" x14ac:dyDescent="0.35">
      <c r="A22" s="63">
        <f>IF(I22&lt;61,MAX($A$8:A21)+1,"")</f>
        <v>7</v>
      </c>
      <c r="B22" s="226"/>
      <c r="C22" s="64" t="s">
        <v>4</v>
      </c>
      <c r="D22" s="255"/>
      <c r="E22" s="228"/>
      <c r="F22" s="68" t="s">
        <v>48</v>
      </c>
      <c r="G22" s="241"/>
      <c r="H22" s="37" t="s">
        <v>96</v>
      </c>
      <c r="I22" s="30">
        <v>50</v>
      </c>
      <c r="J22" s="31" t="s">
        <v>297</v>
      </c>
    </row>
    <row r="23" spans="1:10" s="8" customFormat="1" ht="59.25" customHeight="1" x14ac:dyDescent="0.35">
      <c r="A23" s="63">
        <f>IF(I23&lt;61,MAX($A$8:A22)+1,"")</f>
        <v>8</v>
      </c>
      <c r="B23" s="226"/>
      <c r="C23" s="64" t="s">
        <v>4</v>
      </c>
      <c r="D23" s="255"/>
      <c r="E23" s="228"/>
      <c r="F23" s="68" t="s">
        <v>48</v>
      </c>
      <c r="G23" s="241"/>
      <c r="H23" s="37" t="s">
        <v>14</v>
      </c>
      <c r="I23" s="30">
        <v>60</v>
      </c>
      <c r="J23" s="31" t="s">
        <v>298</v>
      </c>
    </row>
    <row r="24" spans="1:10" s="8" customFormat="1" ht="44.25" customHeight="1" x14ac:dyDescent="0.35">
      <c r="A24" s="63">
        <f>IF(I24&lt;61,MAX($A$8:A23)+1,"")</f>
        <v>9</v>
      </c>
      <c r="B24" s="226"/>
      <c r="C24" s="64" t="s">
        <v>4</v>
      </c>
      <c r="D24" s="255"/>
      <c r="E24" s="228"/>
      <c r="F24" s="68" t="s">
        <v>48</v>
      </c>
      <c r="G24" s="241"/>
      <c r="H24" s="37" t="s">
        <v>8</v>
      </c>
      <c r="I24" s="30">
        <v>50</v>
      </c>
      <c r="J24" s="31" t="s">
        <v>236</v>
      </c>
    </row>
    <row r="25" spans="1:10" s="8" customFormat="1" ht="33.75" customHeight="1" x14ac:dyDescent="0.35">
      <c r="A25" s="63" t="str">
        <f>IF(I25&lt;61,MAX($A$8:A24)+1,"")</f>
        <v/>
      </c>
      <c r="B25" s="226"/>
      <c r="C25" s="64" t="s">
        <v>4</v>
      </c>
      <c r="D25" s="255"/>
      <c r="E25" s="228"/>
      <c r="F25" s="68" t="s">
        <v>48</v>
      </c>
      <c r="G25" s="241"/>
      <c r="H25" s="37" t="s">
        <v>13</v>
      </c>
      <c r="I25" s="30">
        <v>90</v>
      </c>
      <c r="J25" s="31" t="s">
        <v>237</v>
      </c>
    </row>
    <row r="26" spans="1:10" s="8" customFormat="1" ht="35.25" customHeight="1" x14ac:dyDescent="0.35">
      <c r="A26" s="63" t="str">
        <f>IF(I26&lt;61,MAX($A$8:A25)+1,"")</f>
        <v/>
      </c>
      <c r="B26" s="226"/>
      <c r="C26" s="64" t="s">
        <v>4</v>
      </c>
      <c r="D26" s="255"/>
      <c r="E26" s="228"/>
      <c r="F26" s="68" t="s">
        <v>48</v>
      </c>
      <c r="G26" s="241"/>
      <c r="H26" s="37" t="s">
        <v>49</v>
      </c>
      <c r="I26" s="30">
        <v>70</v>
      </c>
      <c r="J26" s="31" t="s">
        <v>250</v>
      </c>
    </row>
    <row r="27" spans="1:10" s="8" customFormat="1" ht="75" customHeight="1" x14ac:dyDescent="0.35">
      <c r="A27" s="63">
        <f>IF(I27&lt;61,MAX($A$8:A26)+1,"")</f>
        <v>10</v>
      </c>
      <c r="B27" s="227"/>
      <c r="C27" s="64" t="s">
        <v>4</v>
      </c>
      <c r="D27" s="256"/>
      <c r="E27" s="228"/>
      <c r="F27" s="68" t="s">
        <v>48</v>
      </c>
      <c r="G27" s="241"/>
      <c r="H27" s="37" t="s">
        <v>15</v>
      </c>
      <c r="I27" s="30">
        <v>30</v>
      </c>
      <c r="J27" s="31" t="s">
        <v>299</v>
      </c>
    </row>
    <row r="28" spans="1:10" s="8" customFormat="1" ht="31.5" customHeight="1" x14ac:dyDescent="0.35">
      <c r="A28" s="63" t="str">
        <f>IF(I28&lt;61,MAX($A$8:A27)+1,"")</f>
        <v/>
      </c>
      <c r="B28" s="264" t="s">
        <v>5</v>
      </c>
      <c r="C28" s="65" t="s">
        <v>5</v>
      </c>
      <c r="D28" s="260">
        <f>IF(SUM(I28:I54)=0,"",AVERAGE(I28:I55))</f>
        <v>72.142857142857139</v>
      </c>
      <c r="E28" s="222" t="s">
        <v>50</v>
      </c>
      <c r="F28" s="69" t="s">
        <v>50</v>
      </c>
      <c r="G28" s="241">
        <f>IF(SUM(I28:I34)=0,"",AVERAGE(I28:I34))</f>
        <v>65.714285714285708</v>
      </c>
      <c r="H28" s="37" t="s">
        <v>42</v>
      </c>
      <c r="I28" s="30">
        <v>100</v>
      </c>
      <c r="J28" s="31" t="s">
        <v>238</v>
      </c>
    </row>
    <row r="29" spans="1:10" s="8" customFormat="1" ht="33.75" customHeight="1" x14ac:dyDescent="0.35">
      <c r="A29" s="63">
        <f>IF(I29&lt;61,MAX($A$8:A28)+1,"")</f>
        <v>11</v>
      </c>
      <c r="B29" s="265"/>
      <c r="C29" s="65" t="s">
        <v>5</v>
      </c>
      <c r="D29" s="248"/>
      <c r="E29" s="223"/>
      <c r="F29" s="69" t="s">
        <v>50</v>
      </c>
      <c r="G29" s="241"/>
      <c r="H29" s="37" t="s">
        <v>16</v>
      </c>
      <c r="I29" s="30">
        <v>40</v>
      </c>
      <c r="J29" s="31" t="s">
        <v>239</v>
      </c>
    </row>
    <row r="30" spans="1:10" s="8" customFormat="1" ht="45.75" customHeight="1" x14ac:dyDescent="0.35">
      <c r="A30" s="63">
        <f>IF(I30&lt;61,MAX($A$8:A29)+1,"")</f>
        <v>12</v>
      </c>
      <c r="B30" s="265"/>
      <c r="C30" s="65" t="s">
        <v>5</v>
      </c>
      <c r="D30" s="248"/>
      <c r="E30" s="223"/>
      <c r="F30" s="69" t="s">
        <v>50</v>
      </c>
      <c r="G30" s="241"/>
      <c r="H30" s="37" t="s">
        <v>97</v>
      </c>
      <c r="I30" s="30">
        <v>60</v>
      </c>
      <c r="J30" s="31" t="s">
        <v>300</v>
      </c>
    </row>
    <row r="31" spans="1:10" s="8" customFormat="1" ht="39" customHeight="1" x14ac:dyDescent="0.35">
      <c r="A31" s="63" t="str">
        <f>IF(I31&lt;61,MAX($A$8:A30)+1,"")</f>
        <v/>
      </c>
      <c r="B31" s="265"/>
      <c r="C31" s="65" t="s">
        <v>5</v>
      </c>
      <c r="D31" s="248"/>
      <c r="E31" s="223"/>
      <c r="F31" s="69" t="s">
        <v>50</v>
      </c>
      <c r="G31" s="241"/>
      <c r="H31" s="37" t="s">
        <v>17</v>
      </c>
      <c r="I31" s="30">
        <v>90</v>
      </c>
      <c r="J31" s="31" t="s">
        <v>240</v>
      </c>
    </row>
    <row r="32" spans="1:10" s="8" customFormat="1" ht="47.25" customHeight="1" x14ac:dyDescent="0.35">
      <c r="A32" s="63" t="str">
        <f>IF(I32&lt;61,MAX($A$8:A31)+1,"")</f>
        <v/>
      </c>
      <c r="B32" s="265"/>
      <c r="C32" s="65" t="s">
        <v>5</v>
      </c>
      <c r="D32" s="248"/>
      <c r="E32" s="223"/>
      <c r="F32" s="69" t="s">
        <v>50</v>
      </c>
      <c r="G32" s="241"/>
      <c r="H32" s="37" t="s">
        <v>18</v>
      </c>
      <c r="I32" s="30">
        <v>90</v>
      </c>
      <c r="J32" s="31" t="s">
        <v>241</v>
      </c>
    </row>
    <row r="33" spans="1:10" s="8" customFormat="1" ht="50.25" customHeight="1" x14ac:dyDescent="0.35">
      <c r="A33" s="63">
        <f>IF(I33&lt;61,MAX($A$8:A32)+1,"")</f>
        <v>13</v>
      </c>
      <c r="B33" s="265"/>
      <c r="C33" s="65" t="s">
        <v>5</v>
      </c>
      <c r="D33" s="248"/>
      <c r="E33" s="223"/>
      <c r="F33" s="69" t="s">
        <v>50</v>
      </c>
      <c r="G33" s="241"/>
      <c r="H33" s="37" t="s">
        <v>52</v>
      </c>
      <c r="I33" s="30">
        <v>40</v>
      </c>
      <c r="J33" s="31" t="s">
        <v>301</v>
      </c>
    </row>
    <row r="34" spans="1:10" s="8" customFormat="1" ht="45" customHeight="1" x14ac:dyDescent="0.35">
      <c r="A34" s="63">
        <f>IF(I34&lt;61,MAX($A$8:A33)+1,"")</f>
        <v>14</v>
      </c>
      <c r="B34" s="265"/>
      <c r="C34" s="65" t="s">
        <v>5</v>
      </c>
      <c r="D34" s="248"/>
      <c r="E34" s="224"/>
      <c r="F34" s="69" t="s">
        <v>50</v>
      </c>
      <c r="G34" s="241"/>
      <c r="H34" s="37" t="s">
        <v>19</v>
      </c>
      <c r="I34" s="30">
        <v>40</v>
      </c>
      <c r="J34" s="31" t="s">
        <v>302</v>
      </c>
    </row>
    <row r="35" spans="1:10" s="8" customFormat="1" ht="25.5" customHeight="1" x14ac:dyDescent="0.35">
      <c r="A35" s="63" t="str">
        <f>IF(I35&lt;61,MAX($A$8:A34)+1,"")</f>
        <v/>
      </c>
      <c r="B35" s="265"/>
      <c r="C35" s="65" t="s">
        <v>5</v>
      </c>
      <c r="D35" s="248"/>
      <c r="E35" s="222" t="s">
        <v>51</v>
      </c>
      <c r="F35" s="69" t="s">
        <v>51</v>
      </c>
      <c r="G35" s="241">
        <f>IF(SUM(I35,I37)=0,"",AVERAGE(I35:I37))</f>
        <v>83.333333333333329</v>
      </c>
      <c r="H35" s="37" t="s">
        <v>20</v>
      </c>
      <c r="I35" s="30">
        <v>90</v>
      </c>
      <c r="J35" s="31" t="s">
        <v>303</v>
      </c>
    </row>
    <row r="36" spans="1:10" s="8" customFormat="1" ht="46.5" customHeight="1" x14ac:dyDescent="0.35">
      <c r="A36" s="63" t="str">
        <f>IF(I36&lt;61,MAX($A$8:A35)+1,"")</f>
        <v/>
      </c>
      <c r="B36" s="265"/>
      <c r="C36" s="65" t="s">
        <v>5</v>
      </c>
      <c r="D36" s="248"/>
      <c r="E36" s="223"/>
      <c r="F36" s="69" t="s">
        <v>51</v>
      </c>
      <c r="G36" s="241"/>
      <c r="H36" s="37" t="s">
        <v>53</v>
      </c>
      <c r="I36" s="30">
        <v>70</v>
      </c>
      <c r="J36" s="31" t="s">
        <v>304</v>
      </c>
    </row>
    <row r="37" spans="1:10" s="8" customFormat="1" ht="40.5" customHeight="1" x14ac:dyDescent="0.35">
      <c r="A37" s="63" t="str">
        <f>IF(I37&lt;61,MAX($A$8:A36)+1,"")</f>
        <v/>
      </c>
      <c r="B37" s="265"/>
      <c r="C37" s="65" t="s">
        <v>5</v>
      </c>
      <c r="D37" s="248"/>
      <c r="E37" s="224"/>
      <c r="F37" s="69" t="s">
        <v>51</v>
      </c>
      <c r="G37" s="241"/>
      <c r="H37" s="37" t="s">
        <v>98</v>
      </c>
      <c r="I37" s="30">
        <v>90</v>
      </c>
      <c r="J37" s="31" t="s">
        <v>305</v>
      </c>
    </row>
    <row r="38" spans="1:10" s="8" customFormat="1" ht="37.5" customHeight="1" x14ac:dyDescent="0.35">
      <c r="A38" s="63" t="str">
        <f>IF(I38&lt;61,MAX($A$8:A37)+1,"")</f>
        <v/>
      </c>
      <c r="B38" s="265"/>
      <c r="C38" s="65" t="s">
        <v>5</v>
      </c>
      <c r="D38" s="248"/>
      <c r="E38" s="222" t="s">
        <v>54</v>
      </c>
      <c r="F38" s="69" t="s">
        <v>54</v>
      </c>
      <c r="G38" s="241">
        <f>IF(SUM(I38:I40)=0,"",AVERAGE(I38:I40))</f>
        <v>66.666666666666671</v>
      </c>
      <c r="H38" s="37" t="s">
        <v>21</v>
      </c>
      <c r="I38" s="30">
        <v>70</v>
      </c>
      <c r="J38" s="31" t="s">
        <v>306</v>
      </c>
    </row>
    <row r="39" spans="1:10" s="8" customFormat="1" ht="36" customHeight="1" x14ac:dyDescent="0.35">
      <c r="A39" s="63">
        <f>IF(I39&lt;61,MAX($A$8:A38)+1,"")</f>
        <v>15</v>
      </c>
      <c r="B39" s="265"/>
      <c r="C39" s="65" t="s">
        <v>5</v>
      </c>
      <c r="D39" s="248"/>
      <c r="E39" s="223"/>
      <c r="F39" s="69" t="s">
        <v>54</v>
      </c>
      <c r="G39" s="241"/>
      <c r="H39" s="37" t="s">
        <v>9</v>
      </c>
      <c r="I39" s="30">
        <v>60</v>
      </c>
      <c r="J39" s="31" t="s">
        <v>242</v>
      </c>
    </row>
    <row r="40" spans="1:10" s="8" customFormat="1" ht="51" customHeight="1" x14ac:dyDescent="0.35">
      <c r="A40" s="63" t="str">
        <f>IF(I40&lt;61,MAX($A$8:A39)+1,"")</f>
        <v/>
      </c>
      <c r="B40" s="265"/>
      <c r="C40" s="65" t="s">
        <v>5</v>
      </c>
      <c r="D40" s="248"/>
      <c r="E40" s="224"/>
      <c r="F40" s="69" t="s">
        <v>54</v>
      </c>
      <c r="G40" s="241"/>
      <c r="H40" s="37" t="s">
        <v>22</v>
      </c>
      <c r="I40" s="30">
        <v>70</v>
      </c>
      <c r="J40" s="31" t="s">
        <v>307</v>
      </c>
    </row>
    <row r="41" spans="1:10" s="8" customFormat="1" ht="57.75" customHeight="1" x14ac:dyDescent="0.35">
      <c r="A41" s="63" t="str">
        <f>IF(I41&lt;61,MAX($A$8:A40)+1,"")</f>
        <v/>
      </c>
      <c r="B41" s="265"/>
      <c r="C41" s="65" t="s">
        <v>5</v>
      </c>
      <c r="D41" s="248"/>
      <c r="E41" s="222" t="s">
        <v>55</v>
      </c>
      <c r="F41" s="69" t="s">
        <v>55</v>
      </c>
      <c r="G41" s="241">
        <f>IF(SUM(I41:I43)=0,"",AVERAGE(I41:I43))</f>
        <v>80</v>
      </c>
      <c r="H41" s="37" t="s">
        <v>99</v>
      </c>
      <c r="I41" s="30">
        <v>80</v>
      </c>
      <c r="J41" s="31" t="s">
        <v>308</v>
      </c>
    </row>
    <row r="42" spans="1:10" s="8" customFormat="1" ht="48.75" customHeight="1" x14ac:dyDescent="0.35">
      <c r="A42" s="63" t="str">
        <f>IF(I42&lt;61,MAX($A$8:A41)+1,"")</f>
        <v/>
      </c>
      <c r="B42" s="265"/>
      <c r="C42" s="65" t="s">
        <v>5</v>
      </c>
      <c r="D42" s="248"/>
      <c r="E42" s="223"/>
      <c r="F42" s="69" t="s">
        <v>55</v>
      </c>
      <c r="G42" s="241"/>
      <c r="H42" s="37" t="s">
        <v>23</v>
      </c>
      <c r="I42" s="30">
        <v>70</v>
      </c>
      <c r="J42" s="31" t="s">
        <v>309</v>
      </c>
    </row>
    <row r="43" spans="1:10" s="8" customFormat="1" ht="50.25" customHeight="1" x14ac:dyDescent="0.35">
      <c r="A43" s="63" t="str">
        <f>IF(I43&lt;61,MAX($A$8:A42)+1,"")</f>
        <v/>
      </c>
      <c r="B43" s="265"/>
      <c r="C43" s="65" t="s">
        <v>5</v>
      </c>
      <c r="D43" s="248"/>
      <c r="E43" s="224"/>
      <c r="F43" s="69" t="s">
        <v>55</v>
      </c>
      <c r="G43" s="241"/>
      <c r="H43" s="37" t="s">
        <v>24</v>
      </c>
      <c r="I43" s="30">
        <v>90</v>
      </c>
      <c r="J43" s="31" t="s">
        <v>310</v>
      </c>
    </row>
    <row r="44" spans="1:10" s="8" customFormat="1" ht="30.75" customHeight="1" x14ac:dyDescent="0.35">
      <c r="A44" s="63" t="str">
        <f>IF(I44&lt;61,MAX($A$8:A43)+1,"")</f>
        <v/>
      </c>
      <c r="B44" s="265"/>
      <c r="C44" s="65" t="s">
        <v>5</v>
      </c>
      <c r="D44" s="248"/>
      <c r="E44" s="257" t="s">
        <v>56</v>
      </c>
      <c r="F44" s="70" t="s">
        <v>56</v>
      </c>
      <c r="G44" s="241">
        <f>IF(SUM(I44:I54)=0,"",AVERAGE(I44:I55))</f>
        <v>72.5</v>
      </c>
      <c r="H44" s="37" t="s">
        <v>100</v>
      </c>
      <c r="I44" s="30">
        <v>80</v>
      </c>
      <c r="J44" s="33" t="s">
        <v>311</v>
      </c>
    </row>
    <row r="45" spans="1:10" s="8" customFormat="1" ht="60.75" customHeight="1" x14ac:dyDescent="0.35">
      <c r="A45" s="63" t="str">
        <f>IF(I45&lt;61,MAX($A$8:A44)+1,"")</f>
        <v/>
      </c>
      <c r="B45" s="265"/>
      <c r="C45" s="65" t="s">
        <v>5</v>
      </c>
      <c r="D45" s="248"/>
      <c r="E45" s="258"/>
      <c r="F45" s="70" t="s">
        <v>56</v>
      </c>
      <c r="G45" s="241"/>
      <c r="H45" s="37" t="s">
        <v>27</v>
      </c>
      <c r="I45" s="30">
        <v>70</v>
      </c>
      <c r="J45" s="33" t="s">
        <v>312</v>
      </c>
    </row>
    <row r="46" spans="1:10" s="8" customFormat="1" ht="47.25" customHeight="1" x14ac:dyDescent="0.35">
      <c r="A46" s="63">
        <f>IF(I46&lt;61,MAX($A$8:A45)+1,"")</f>
        <v>16</v>
      </c>
      <c r="B46" s="265"/>
      <c r="C46" s="65" t="s">
        <v>5</v>
      </c>
      <c r="D46" s="248"/>
      <c r="E46" s="258"/>
      <c r="F46" s="70" t="s">
        <v>56</v>
      </c>
      <c r="G46" s="241"/>
      <c r="H46" s="37" t="s">
        <v>25</v>
      </c>
      <c r="I46" s="30">
        <v>50</v>
      </c>
      <c r="J46" s="33" t="s">
        <v>313</v>
      </c>
    </row>
    <row r="47" spans="1:10" s="8" customFormat="1" ht="57.75" customHeight="1" x14ac:dyDescent="0.35">
      <c r="A47" s="63" t="str">
        <f>IF(I47&lt;61,MAX($A$8:A46)+1,"")</f>
        <v/>
      </c>
      <c r="B47" s="265"/>
      <c r="C47" s="65" t="s">
        <v>5</v>
      </c>
      <c r="D47" s="248"/>
      <c r="E47" s="258"/>
      <c r="F47" s="70" t="s">
        <v>56</v>
      </c>
      <c r="G47" s="241"/>
      <c r="H47" s="37" t="s">
        <v>28</v>
      </c>
      <c r="I47" s="30">
        <v>90</v>
      </c>
      <c r="J47" s="33" t="s">
        <v>314</v>
      </c>
    </row>
    <row r="48" spans="1:10" s="8" customFormat="1" ht="45.75" customHeight="1" x14ac:dyDescent="0.35">
      <c r="A48" s="63">
        <f>IF(I48&lt;61,MAX($A$8:A47)+1,"")</f>
        <v>17</v>
      </c>
      <c r="B48" s="265"/>
      <c r="C48" s="65" t="s">
        <v>5</v>
      </c>
      <c r="D48" s="248"/>
      <c r="E48" s="258"/>
      <c r="F48" s="70" t="s">
        <v>56</v>
      </c>
      <c r="G48" s="241"/>
      <c r="H48" s="37" t="s">
        <v>101</v>
      </c>
      <c r="I48" s="30">
        <v>30</v>
      </c>
      <c r="J48" s="33" t="s">
        <v>243</v>
      </c>
    </row>
    <row r="49" spans="1:10" s="8" customFormat="1" ht="34.5" customHeight="1" x14ac:dyDescent="0.35">
      <c r="A49" s="63" t="str">
        <f>IF(I49&lt;61,MAX($A$8:A48)+1,"")</f>
        <v/>
      </c>
      <c r="B49" s="265"/>
      <c r="C49" s="65" t="s">
        <v>5</v>
      </c>
      <c r="D49" s="248"/>
      <c r="E49" s="258"/>
      <c r="F49" s="70" t="s">
        <v>56</v>
      </c>
      <c r="G49" s="241"/>
      <c r="H49" s="37" t="s">
        <v>102</v>
      </c>
      <c r="I49" s="30">
        <v>70</v>
      </c>
      <c r="J49" s="33" t="s">
        <v>244</v>
      </c>
    </row>
    <row r="50" spans="1:10" s="8" customFormat="1" ht="36" customHeight="1" x14ac:dyDescent="0.35">
      <c r="A50" s="63" t="str">
        <f>IF(I50&lt;61,MAX($A$8:A49)+1,"")</f>
        <v/>
      </c>
      <c r="B50" s="265"/>
      <c r="C50" s="65" t="s">
        <v>5</v>
      </c>
      <c r="D50" s="248"/>
      <c r="E50" s="258"/>
      <c r="F50" s="70" t="s">
        <v>56</v>
      </c>
      <c r="G50" s="241"/>
      <c r="H50" s="37" t="s">
        <v>32</v>
      </c>
      <c r="I50" s="30">
        <v>90</v>
      </c>
      <c r="J50" s="33" t="s">
        <v>245</v>
      </c>
    </row>
    <row r="51" spans="1:10" s="8" customFormat="1" ht="55.5" customHeight="1" x14ac:dyDescent="0.35">
      <c r="A51" s="63" t="str">
        <f>IF(I51&lt;61,MAX($A$8:A50)+1,"")</f>
        <v/>
      </c>
      <c r="B51" s="265"/>
      <c r="C51" s="65" t="s">
        <v>5</v>
      </c>
      <c r="D51" s="248"/>
      <c r="E51" s="258"/>
      <c r="F51" s="70" t="s">
        <v>56</v>
      </c>
      <c r="G51" s="241"/>
      <c r="H51" s="37" t="s">
        <v>29</v>
      </c>
      <c r="I51" s="30">
        <v>90</v>
      </c>
      <c r="J51" s="33" t="s">
        <v>246</v>
      </c>
    </row>
    <row r="52" spans="1:10" s="8" customFormat="1" ht="21" customHeight="1" x14ac:dyDescent="0.35">
      <c r="A52" s="63" t="str">
        <f>IF(I52&lt;61,MAX($A$8:A51)+1,"")</f>
        <v/>
      </c>
      <c r="B52" s="265"/>
      <c r="C52" s="65" t="s">
        <v>5</v>
      </c>
      <c r="D52" s="248"/>
      <c r="E52" s="258"/>
      <c r="F52" s="70" t="s">
        <v>56</v>
      </c>
      <c r="G52" s="241"/>
      <c r="H52" s="37" t="s">
        <v>31</v>
      </c>
      <c r="I52" s="30">
        <v>100</v>
      </c>
      <c r="J52" s="33" t="s">
        <v>247</v>
      </c>
    </row>
    <row r="53" spans="1:10" s="8" customFormat="1" ht="31.5" customHeight="1" x14ac:dyDescent="0.35">
      <c r="A53" s="63">
        <f>IF(I53&lt;61,MAX($A$8:A52)+1,"")</f>
        <v>18</v>
      </c>
      <c r="B53" s="265"/>
      <c r="C53" s="65" t="s">
        <v>5</v>
      </c>
      <c r="D53" s="248"/>
      <c r="E53" s="258"/>
      <c r="F53" s="70" t="s">
        <v>56</v>
      </c>
      <c r="G53" s="241"/>
      <c r="H53" s="37" t="s">
        <v>103</v>
      </c>
      <c r="I53" s="30">
        <v>50</v>
      </c>
      <c r="J53" s="33" t="s">
        <v>315</v>
      </c>
    </row>
    <row r="54" spans="1:10" s="8" customFormat="1" ht="28.5" customHeight="1" x14ac:dyDescent="0.35">
      <c r="A54" s="63" t="str">
        <f>IF(I54&lt;61,MAX($A$8:A53)+1,"")</f>
        <v/>
      </c>
      <c r="B54" s="265"/>
      <c r="C54" s="65" t="s">
        <v>5</v>
      </c>
      <c r="D54" s="248"/>
      <c r="E54" s="258"/>
      <c r="F54" s="70" t="s">
        <v>56</v>
      </c>
      <c r="G54" s="241"/>
      <c r="H54" s="37" t="s">
        <v>30</v>
      </c>
      <c r="I54" s="30">
        <v>100</v>
      </c>
      <c r="J54" s="33" t="s">
        <v>316</v>
      </c>
    </row>
    <row r="55" spans="1:10" s="8" customFormat="1" ht="58.5" customHeight="1" x14ac:dyDescent="0.35">
      <c r="A55" s="63">
        <f>IF(I55&lt;61,MAX($A$8:A54)+1,"")</f>
        <v>19</v>
      </c>
      <c r="B55" s="266"/>
      <c r="C55" s="65" t="s">
        <v>5</v>
      </c>
      <c r="D55" s="261"/>
      <c r="E55" s="259"/>
      <c r="F55" s="70" t="s">
        <v>56</v>
      </c>
      <c r="G55" s="241"/>
      <c r="H55" s="37" t="s">
        <v>59</v>
      </c>
      <c r="I55" s="30">
        <v>50</v>
      </c>
      <c r="J55" s="33" t="s">
        <v>317</v>
      </c>
    </row>
    <row r="56" spans="1:10" s="8" customFormat="1" ht="23.25" customHeight="1" x14ac:dyDescent="0.35">
      <c r="A56" s="63" t="str">
        <f>IF(I56&lt;61,MAX($A$8:A55)+1,"")</f>
        <v/>
      </c>
      <c r="B56" s="229" t="s">
        <v>58</v>
      </c>
      <c r="C56" s="66" t="s">
        <v>58</v>
      </c>
      <c r="D56" s="262">
        <f>IF(SUM(I56:I61)=0,"",AVERAGE(I56:I64))</f>
        <v>48.888888888888886</v>
      </c>
      <c r="E56" s="222" t="s">
        <v>60</v>
      </c>
      <c r="F56" s="69" t="s">
        <v>60</v>
      </c>
      <c r="G56" s="241">
        <f>IF(SUM(I56:I61)=0,"",AVERAGE(I56:I64))</f>
        <v>48.888888888888886</v>
      </c>
      <c r="H56" s="37" t="s">
        <v>41</v>
      </c>
      <c r="I56" s="30">
        <v>80</v>
      </c>
      <c r="J56" s="31" t="s">
        <v>318</v>
      </c>
    </row>
    <row r="57" spans="1:10" s="8" customFormat="1" ht="34.5" customHeight="1" x14ac:dyDescent="0.35">
      <c r="A57" s="63">
        <f>IF(I57&lt;61,MAX($A$8:A56)+1,"")</f>
        <v>20</v>
      </c>
      <c r="B57" s="230"/>
      <c r="C57" s="66" t="s">
        <v>58</v>
      </c>
      <c r="D57" s="255"/>
      <c r="E57" s="223"/>
      <c r="F57" s="69" t="s">
        <v>60</v>
      </c>
      <c r="G57" s="241"/>
      <c r="H57" s="37" t="s">
        <v>26</v>
      </c>
      <c r="I57" s="30">
        <v>50</v>
      </c>
      <c r="J57" s="31" t="s">
        <v>319</v>
      </c>
    </row>
    <row r="58" spans="1:10" s="8" customFormat="1" ht="141" customHeight="1" x14ac:dyDescent="0.35">
      <c r="A58" s="63">
        <f>IF(I58&lt;61,MAX($A$8:A57)+1,"")</f>
        <v>21</v>
      </c>
      <c r="B58" s="230"/>
      <c r="C58" s="66" t="s">
        <v>58</v>
      </c>
      <c r="D58" s="255"/>
      <c r="E58" s="223"/>
      <c r="F58" s="69" t="s">
        <v>60</v>
      </c>
      <c r="G58" s="241"/>
      <c r="H58" s="37" t="s">
        <v>104</v>
      </c>
      <c r="I58" s="30">
        <v>50</v>
      </c>
      <c r="J58" s="31" t="s">
        <v>320</v>
      </c>
    </row>
    <row r="59" spans="1:10" s="8" customFormat="1" ht="42" customHeight="1" x14ac:dyDescent="0.35">
      <c r="A59" s="63">
        <f>IF(I59&lt;61,MAX($A$8:A58)+1,"")</f>
        <v>22</v>
      </c>
      <c r="B59" s="230"/>
      <c r="C59" s="66" t="s">
        <v>58</v>
      </c>
      <c r="D59" s="255"/>
      <c r="E59" s="223"/>
      <c r="F59" s="69" t="s">
        <v>60</v>
      </c>
      <c r="G59" s="241"/>
      <c r="H59" s="37" t="s">
        <v>33</v>
      </c>
      <c r="I59" s="30">
        <v>50</v>
      </c>
      <c r="J59" s="31" t="s">
        <v>321</v>
      </c>
    </row>
    <row r="60" spans="1:10" s="8" customFormat="1" ht="64.5" customHeight="1" x14ac:dyDescent="0.35">
      <c r="A60" s="63">
        <f>IF(I60&lt;61,MAX($A$8:A59)+1,"")</f>
        <v>23</v>
      </c>
      <c r="B60" s="230"/>
      <c r="C60" s="66" t="s">
        <v>58</v>
      </c>
      <c r="D60" s="255"/>
      <c r="E60" s="223"/>
      <c r="F60" s="69" t="s">
        <v>60</v>
      </c>
      <c r="G60" s="241"/>
      <c r="H60" s="37" t="s">
        <v>34</v>
      </c>
      <c r="I60" s="30">
        <v>30</v>
      </c>
      <c r="J60" s="31" t="s">
        <v>322</v>
      </c>
    </row>
    <row r="61" spans="1:10" s="8" customFormat="1" ht="40.5" customHeight="1" x14ac:dyDescent="0.35">
      <c r="A61" s="63">
        <f>IF(I61&lt;61,MAX($A$8:A60)+1,"")</f>
        <v>24</v>
      </c>
      <c r="B61" s="230"/>
      <c r="C61" s="66" t="s">
        <v>58</v>
      </c>
      <c r="D61" s="255"/>
      <c r="E61" s="223"/>
      <c r="F61" s="69" t="s">
        <v>60</v>
      </c>
      <c r="G61" s="241"/>
      <c r="H61" s="37" t="s">
        <v>35</v>
      </c>
      <c r="I61" s="30">
        <v>50</v>
      </c>
      <c r="J61" s="31" t="s">
        <v>248</v>
      </c>
    </row>
    <row r="62" spans="1:10" s="8" customFormat="1" ht="53.25" customHeight="1" x14ac:dyDescent="0.35">
      <c r="A62" s="63">
        <f>IF(I62&lt;61,MAX($A$8:A61)+1,"")</f>
        <v>25</v>
      </c>
      <c r="B62" s="230"/>
      <c r="C62" s="66" t="s">
        <v>58</v>
      </c>
      <c r="D62" s="255"/>
      <c r="E62" s="223"/>
      <c r="F62" s="69" t="s">
        <v>60</v>
      </c>
      <c r="G62" s="241"/>
      <c r="H62" s="38" t="s">
        <v>36</v>
      </c>
      <c r="I62" s="30">
        <v>40</v>
      </c>
      <c r="J62" s="31" t="s">
        <v>221</v>
      </c>
    </row>
    <row r="63" spans="1:10" s="8" customFormat="1" ht="40.5" customHeight="1" x14ac:dyDescent="0.35">
      <c r="A63" s="63">
        <f>IF(I63&lt;61,MAX($A$8:A62)+1,"")</f>
        <v>26</v>
      </c>
      <c r="B63" s="230"/>
      <c r="C63" s="66" t="s">
        <v>58</v>
      </c>
      <c r="D63" s="255"/>
      <c r="E63" s="223"/>
      <c r="F63" s="69" t="s">
        <v>60</v>
      </c>
      <c r="G63" s="241"/>
      <c r="H63" s="37" t="s">
        <v>38</v>
      </c>
      <c r="I63" s="30">
        <v>50</v>
      </c>
      <c r="J63" s="31" t="s">
        <v>323</v>
      </c>
    </row>
    <row r="64" spans="1:10" s="8" customFormat="1" ht="40.5" customHeight="1" x14ac:dyDescent="0.35">
      <c r="A64" s="63">
        <f>IF(I64&lt;61,MAX($A$8:A63)+1,"")</f>
        <v>27</v>
      </c>
      <c r="B64" s="231"/>
      <c r="C64" s="66" t="s">
        <v>58</v>
      </c>
      <c r="D64" s="256"/>
      <c r="E64" s="224"/>
      <c r="F64" s="69" t="s">
        <v>60</v>
      </c>
      <c r="G64" s="241"/>
      <c r="H64" s="37" t="s">
        <v>40</v>
      </c>
      <c r="I64" s="30">
        <v>40</v>
      </c>
      <c r="J64" s="31" t="s">
        <v>324</v>
      </c>
    </row>
    <row r="65" spans="1:10" s="8" customFormat="1" ht="54" customHeight="1" x14ac:dyDescent="0.35">
      <c r="A65" s="63">
        <f>IF(I65&lt;61,MAX($A$8:A64)+1,"")</f>
        <v>28</v>
      </c>
      <c r="B65" s="229" t="s">
        <v>57</v>
      </c>
      <c r="C65" s="66" t="s">
        <v>57</v>
      </c>
      <c r="D65" s="247">
        <f>IF(SUM(I65:I69)=0,"",AVERAGE(I65:I69))</f>
        <v>40</v>
      </c>
      <c r="E65" s="222" t="s">
        <v>76</v>
      </c>
      <c r="F65" s="69" t="s">
        <v>76</v>
      </c>
      <c r="G65" s="241">
        <f>IF(SUM(I65:I69)=0,"",AVERAGE(I65:I69))</f>
        <v>40</v>
      </c>
      <c r="H65" s="37" t="s">
        <v>37</v>
      </c>
      <c r="I65" s="30">
        <v>40</v>
      </c>
      <c r="J65" s="31" t="s">
        <v>325</v>
      </c>
    </row>
    <row r="66" spans="1:10" s="8" customFormat="1" ht="45" customHeight="1" x14ac:dyDescent="0.35">
      <c r="A66" s="63">
        <f>IF(I66&lt;61,MAX($A$8:A65)+1,"")</f>
        <v>29</v>
      </c>
      <c r="B66" s="230"/>
      <c r="C66" s="66" t="s">
        <v>57</v>
      </c>
      <c r="D66" s="248"/>
      <c r="E66" s="223"/>
      <c r="F66" s="69" t="s">
        <v>76</v>
      </c>
      <c r="G66" s="241"/>
      <c r="H66" s="38" t="s">
        <v>39</v>
      </c>
      <c r="I66" s="30">
        <v>40</v>
      </c>
      <c r="J66" s="31" t="s">
        <v>326</v>
      </c>
    </row>
    <row r="67" spans="1:10" s="8" customFormat="1" ht="41.25" customHeight="1" x14ac:dyDescent="0.35">
      <c r="A67" s="63">
        <f>IF(I67&lt;61,MAX($A$8:A66)+1,"")</f>
        <v>30</v>
      </c>
      <c r="B67" s="230"/>
      <c r="C67" s="66" t="s">
        <v>57</v>
      </c>
      <c r="D67" s="248"/>
      <c r="E67" s="223"/>
      <c r="F67" s="69" t="s">
        <v>76</v>
      </c>
      <c r="G67" s="241"/>
      <c r="H67" s="38" t="s">
        <v>79</v>
      </c>
      <c r="I67" s="30">
        <v>50</v>
      </c>
      <c r="J67" s="31" t="s">
        <v>327</v>
      </c>
    </row>
    <row r="68" spans="1:10" s="8" customFormat="1" ht="45.75" customHeight="1" x14ac:dyDescent="0.35">
      <c r="A68" s="63">
        <f>IF(I68&lt;61,MAX($A$8:A67)+1,"")</f>
        <v>31</v>
      </c>
      <c r="B68" s="230"/>
      <c r="C68" s="66" t="s">
        <v>57</v>
      </c>
      <c r="D68" s="248"/>
      <c r="E68" s="223"/>
      <c r="F68" s="69" t="s">
        <v>76</v>
      </c>
      <c r="G68" s="241"/>
      <c r="H68" s="38" t="s">
        <v>78</v>
      </c>
      <c r="I68" s="30">
        <v>30</v>
      </c>
      <c r="J68" s="31" t="s">
        <v>328</v>
      </c>
    </row>
    <row r="69" spans="1:10" s="8" customFormat="1" ht="57" customHeight="1" thickBot="1" x14ac:dyDescent="0.4">
      <c r="A69" s="63">
        <f>IF(I69&lt;61,MAX($A$8:A68)+1,"")</f>
        <v>32</v>
      </c>
      <c r="B69" s="231"/>
      <c r="C69" s="66" t="s">
        <v>57</v>
      </c>
      <c r="D69" s="249"/>
      <c r="E69" s="263"/>
      <c r="F69" s="69" t="s">
        <v>76</v>
      </c>
      <c r="G69" s="246"/>
      <c r="H69" s="39" t="s">
        <v>105</v>
      </c>
      <c r="I69" s="30">
        <v>40</v>
      </c>
      <c r="J69" s="34" t="s">
        <v>329</v>
      </c>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68"/>
      <c r="D4" s="269"/>
      <c r="E4" s="274" t="s">
        <v>107</v>
      </c>
      <c r="F4" s="274"/>
      <c r="G4" s="274"/>
      <c r="H4" s="274"/>
      <c r="I4" s="274"/>
      <c r="J4" s="274"/>
      <c r="K4" s="274"/>
      <c r="L4" s="275"/>
      <c r="M4" s="54"/>
    </row>
    <row r="5" spans="1:13" s="8" customFormat="1" ht="24" thickBot="1" x14ac:dyDescent="0.6">
      <c r="A5" s="49"/>
      <c r="B5" s="53"/>
      <c r="C5" s="270"/>
      <c r="D5" s="271"/>
      <c r="E5" s="272" t="s">
        <v>77</v>
      </c>
      <c r="F5" s="272"/>
      <c r="G5" s="272"/>
      <c r="H5" s="272"/>
      <c r="I5" s="272"/>
      <c r="J5" s="272"/>
      <c r="K5" s="272"/>
      <c r="L5" s="27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76" t="s">
        <v>65</v>
      </c>
      <c r="D7" s="276"/>
      <c r="E7" s="276"/>
      <c r="F7" s="276"/>
      <c r="G7" s="276"/>
      <c r="H7" s="276"/>
      <c r="I7" s="276"/>
      <c r="J7" s="276"/>
      <c r="K7" s="276"/>
      <c r="L7" s="27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63.278688524590166</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72.38095238095238</v>
      </c>
      <c r="G35" s="49"/>
      <c r="H35" s="49"/>
      <c r="I35" s="49"/>
      <c r="J35" s="49"/>
      <c r="K35" s="49"/>
      <c r="L35" s="49"/>
      <c r="M35" s="54"/>
    </row>
    <row r="36" spans="1:13" s="8" customFormat="1" x14ac:dyDescent="0.35">
      <c r="A36" s="49"/>
      <c r="B36" s="53"/>
      <c r="C36" s="49"/>
      <c r="D36" s="49" t="str">
        <f>AUTODIAGNÓSTICO!B28</f>
        <v>EJECUTAR</v>
      </c>
      <c r="E36" s="49">
        <v>100</v>
      </c>
      <c r="F36" s="49">
        <f>AUTODIAGNÓSTICO!D28</f>
        <v>72.142857142857139</v>
      </c>
      <c r="G36" s="49"/>
      <c r="H36" s="49"/>
      <c r="I36" s="49"/>
      <c r="J36" s="49"/>
      <c r="K36" s="49"/>
      <c r="L36" s="49"/>
      <c r="M36" s="54"/>
    </row>
    <row r="37" spans="1:13" s="8" customFormat="1" x14ac:dyDescent="0.35">
      <c r="A37" s="49"/>
      <c r="B37" s="53"/>
      <c r="C37" s="49"/>
      <c r="D37" s="49" t="str">
        <f>AUTODIAGNÓSTICO!B56</f>
        <v>VERIFICAR</v>
      </c>
      <c r="E37" s="49">
        <v>100</v>
      </c>
      <c r="F37" s="49">
        <f>AUTODIAGNÓSTICO!D56</f>
        <v>48.888888888888886</v>
      </c>
      <c r="G37" s="49"/>
      <c r="H37" s="49"/>
      <c r="I37" s="49"/>
      <c r="J37" s="49"/>
      <c r="K37" s="49"/>
      <c r="L37" s="49"/>
      <c r="M37" s="54"/>
    </row>
    <row r="38" spans="1:13" s="8" customFormat="1" x14ac:dyDescent="0.35">
      <c r="A38" s="49"/>
      <c r="B38" s="53"/>
      <c r="C38" s="49"/>
      <c r="D38" s="49" t="str">
        <f>AUTODIAGNÓSTICO!B65</f>
        <v>ACTUAR</v>
      </c>
      <c r="E38" s="49">
        <v>100</v>
      </c>
      <c r="F38" s="49">
        <f>AUTODIAGNÓSTICO!D65</f>
        <v>40</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67" t="s">
        <v>70</v>
      </c>
      <c r="D56" s="267"/>
      <c r="E56" s="267"/>
      <c r="F56" s="267"/>
      <c r="G56" s="267"/>
      <c r="H56" s="267"/>
      <c r="I56" s="267"/>
      <c r="J56" s="267"/>
      <c r="K56" s="267"/>
      <c r="L56" s="267"/>
      <c r="M56" s="54"/>
    </row>
    <row r="57" spans="1:13" s="8" customFormat="1" x14ac:dyDescent="0.35">
      <c r="A57" s="49"/>
      <c r="B57" s="53"/>
      <c r="C57" s="117"/>
      <c r="D57" s="117"/>
      <c r="E57" s="117"/>
      <c r="F57" s="117"/>
      <c r="G57" s="117"/>
      <c r="H57" s="117"/>
      <c r="I57" s="117"/>
      <c r="J57" s="11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76.666666666666671</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75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51.666666666666664</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58.571428571428569</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67" t="s">
        <v>71</v>
      </c>
      <c r="D78" s="267"/>
      <c r="E78" s="267"/>
      <c r="F78" s="267"/>
      <c r="G78" s="267"/>
      <c r="H78" s="267"/>
      <c r="I78" s="267"/>
      <c r="J78" s="267"/>
      <c r="K78" s="267"/>
      <c r="L78" s="26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65.714285714285708</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83.333333333333329</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66.666666666666671</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80</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72.5</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67" t="s">
        <v>72</v>
      </c>
      <c r="D102" s="267"/>
      <c r="E102" s="267"/>
      <c r="F102" s="267"/>
      <c r="G102" s="267"/>
      <c r="H102" s="267"/>
      <c r="I102" s="267"/>
      <c r="J102" s="267"/>
      <c r="K102" s="267"/>
      <c r="L102" s="26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48.888888888888886</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67" t="s">
        <v>73</v>
      </c>
      <c r="D128" s="267"/>
      <c r="E128" s="267"/>
      <c r="F128" s="267"/>
      <c r="G128" s="267"/>
      <c r="H128" s="267"/>
      <c r="I128" s="267"/>
      <c r="J128" s="267"/>
      <c r="K128" s="267"/>
      <c r="L128" s="26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40</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70" zoomScaleNormal="70" workbookViewId="0">
      <pane xSplit="6" ySplit="2" topLeftCell="I5" activePane="bottomRight" state="frozen"/>
      <selection pane="topRight" activeCell="F1" sqref="F1"/>
      <selection pane="bottomLeft" activeCell="A3" sqref="A3"/>
      <selection pane="bottomRight" activeCell="J11" sqref="J11"/>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77" t="s">
        <v>108</v>
      </c>
      <c r="D8" s="277"/>
      <c r="E8" s="27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78">
        <f>AUTODIAGNÓSTICO!E6</f>
        <v>15439800033901</v>
      </c>
      <c r="D11" s="279"/>
      <c r="E11" s="21">
        <f>AUTODIAGNÓSTICO!I6</f>
        <v>63.278688524590166</v>
      </c>
      <c r="F11" s="22"/>
    </row>
    <row r="12" spans="2:6" s="8" customFormat="1" ht="45" customHeight="1" thickBot="1" x14ac:dyDescent="0.4">
      <c r="B12" s="12"/>
      <c r="C12" s="280"/>
      <c r="D12" s="281"/>
      <c r="E12" s="23" t="str">
        <f>IF(E11="","",IF(E11&lt;=50,"NIVEL INICIAL",IF(E11&lt;=80,"NIVEL CONSOLIDACIÓN","NIVEL PERFECCIONAMIENTO")))</f>
        <v>NIVEL CONSOLIDACIÓN</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C3" zoomScale="70" zoomScaleNormal="70" workbookViewId="0">
      <selection activeCell="L9" sqref="L9:L13"/>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82" t="s">
        <v>121</v>
      </c>
      <c r="L7" s="283"/>
      <c r="N7">
        <v>2026</v>
      </c>
      <c r="O7">
        <v>2026</v>
      </c>
    </row>
    <row r="8" spans="1:15" ht="28.5" customHeight="1" thickBot="1" x14ac:dyDescent="0.4">
      <c r="A8" s="284" t="s">
        <v>145</v>
      </c>
      <c r="B8" s="314"/>
      <c r="C8" s="285"/>
      <c r="D8" s="284" t="s">
        <v>122</v>
      </c>
      <c r="E8" s="314"/>
      <c r="F8" s="315" t="s">
        <v>123</v>
      </c>
      <c r="G8" s="316"/>
      <c r="H8" s="77" t="s">
        <v>124</v>
      </c>
      <c r="I8" s="284" t="s">
        <v>125</v>
      </c>
      <c r="J8" s="285"/>
      <c r="K8" s="76" t="s">
        <v>126</v>
      </c>
      <c r="L8" s="76" t="s">
        <v>127</v>
      </c>
      <c r="N8">
        <v>2027</v>
      </c>
      <c r="O8">
        <v>2027</v>
      </c>
    </row>
    <row r="9" spans="1:15" x14ac:dyDescent="0.35">
      <c r="A9" s="286" t="s">
        <v>251</v>
      </c>
      <c r="B9" s="287"/>
      <c r="C9" s="288"/>
      <c r="D9" s="307" t="s">
        <v>252</v>
      </c>
      <c r="E9" s="307"/>
      <c r="F9" s="295" t="s">
        <v>253</v>
      </c>
      <c r="G9" s="296"/>
      <c r="H9" s="296" t="s">
        <v>222</v>
      </c>
      <c r="I9" s="301" t="s">
        <v>224</v>
      </c>
      <c r="J9" s="302"/>
      <c r="K9" s="311">
        <v>2025</v>
      </c>
      <c r="L9" s="310">
        <v>2026</v>
      </c>
      <c r="M9" s="78"/>
      <c r="N9">
        <v>2028</v>
      </c>
      <c r="O9">
        <v>2028</v>
      </c>
    </row>
    <row r="10" spans="1:15" x14ac:dyDescent="0.35">
      <c r="A10" s="289"/>
      <c r="B10" s="290"/>
      <c r="C10" s="291"/>
      <c r="D10" s="308"/>
      <c r="E10" s="308"/>
      <c r="F10" s="297"/>
      <c r="G10" s="298"/>
      <c r="H10" s="298"/>
      <c r="I10" s="303" t="s">
        <v>225</v>
      </c>
      <c r="J10" s="304"/>
      <c r="K10" s="311"/>
      <c r="L10" s="311"/>
      <c r="M10" s="78"/>
      <c r="N10">
        <v>2029</v>
      </c>
      <c r="O10">
        <v>2029</v>
      </c>
    </row>
    <row r="11" spans="1:15" x14ac:dyDescent="0.35">
      <c r="A11" s="289"/>
      <c r="B11" s="290"/>
      <c r="C11" s="291"/>
      <c r="D11" s="308"/>
      <c r="E11" s="308"/>
      <c r="F11" s="297"/>
      <c r="G11" s="298"/>
      <c r="H11" s="298"/>
      <c r="I11" s="303" t="s">
        <v>226</v>
      </c>
      <c r="J11" s="304"/>
      <c r="K11" s="311"/>
      <c r="L11" s="311"/>
      <c r="M11" s="78"/>
      <c r="N11">
        <v>2030</v>
      </c>
      <c r="O11">
        <v>2030</v>
      </c>
    </row>
    <row r="12" spans="1:15" x14ac:dyDescent="0.35">
      <c r="A12" s="289"/>
      <c r="B12" s="290"/>
      <c r="C12" s="291"/>
      <c r="D12" s="308"/>
      <c r="E12" s="308"/>
      <c r="F12" s="297"/>
      <c r="G12" s="298"/>
      <c r="H12" s="298"/>
      <c r="I12" s="303" t="s">
        <v>227</v>
      </c>
      <c r="J12" s="304"/>
      <c r="K12" s="311"/>
      <c r="L12" s="311"/>
      <c r="M12" s="78"/>
      <c r="N12">
        <v>2031</v>
      </c>
      <c r="O12">
        <v>2031</v>
      </c>
    </row>
    <row r="13" spans="1:15" ht="15" thickBot="1" x14ac:dyDescent="0.4">
      <c r="A13" s="292"/>
      <c r="B13" s="293"/>
      <c r="C13" s="294"/>
      <c r="D13" s="309"/>
      <c r="E13" s="309"/>
      <c r="F13" s="299"/>
      <c r="G13" s="300"/>
      <c r="H13" s="300"/>
      <c r="I13" s="305" t="s">
        <v>228</v>
      </c>
      <c r="J13" s="306"/>
      <c r="K13" s="313"/>
      <c r="L13" s="31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45" x14ac:dyDescent="0.35">
      <c r="A16" s="47">
        <v>1</v>
      </c>
      <c r="B16" s="48" t="str">
        <f>VLOOKUP(A16,AUTODIAGNÓSTICO!$A$9:$J$69,3,0)</f>
        <v>PLANEAR</v>
      </c>
      <c r="C16" s="48" t="str">
        <f>VLOOKUP(A16,AUTODIAGNÓSTICO!A9:J69,6,0)</f>
        <v>Construir la estrategia de rendición de cuentas
 Paso 1. 
Identificación de los espacios de diálogo en los que la entidad rendirá cuentas</v>
      </c>
      <c r="D16" s="48" t="str">
        <f>VLOOKUP(A16,AUTODIAGNÓSTICO!A9:J69,8,0)</f>
        <v>Asociar las metas y actividades formuladas en el Plan de Mejoramiento Institucional (PMI) con los derechos que se están garantizando a través de la gestión institucional.</v>
      </c>
      <c r="E16" s="75">
        <f>VLOOKUP(A16,AUTODIAGNÓSTICO!$A$9:$J$69,9,0)</f>
        <v>60</v>
      </c>
      <c r="F16" s="45" t="s">
        <v>330</v>
      </c>
      <c r="G16" s="45" t="s">
        <v>331</v>
      </c>
      <c r="H16" s="107" t="s">
        <v>332</v>
      </c>
      <c r="I16" s="45" t="s">
        <v>223</v>
      </c>
      <c r="J16" s="108" t="s">
        <v>333</v>
      </c>
      <c r="K16" s="46"/>
      <c r="L16" s="46"/>
    </row>
    <row r="17" spans="1:12" ht="145" x14ac:dyDescent="0.3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Identificar los espacios y mecanismos de las actividades permanentes institucionales que pueden utilizarse como ejercicios de diálogo para la rendición de cuentas tales como: mesas de trabajo, foros, reuniones, etc.</v>
      </c>
      <c r="E17" s="75">
        <f>VLOOKUP(A17,AUTODIAGNÓSTICO!$A$9:$J$69,9,0)</f>
        <v>40</v>
      </c>
      <c r="F17" s="110" t="s">
        <v>334</v>
      </c>
      <c r="G17" s="111" t="s">
        <v>335</v>
      </c>
      <c r="H17" s="110" t="s">
        <v>336</v>
      </c>
      <c r="I17" s="112" t="s">
        <v>337</v>
      </c>
      <c r="J17" s="112" t="s">
        <v>333</v>
      </c>
      <c r="K17" s="109"/>
      <c r="L17" s="46"/>
    </row>
    <row r="18" spans="1:12" ht="145" x14ac:dyDescent="0.3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Definir, de acuerdo  al diagnóstico y la priorización de programas, proyectos y servicios, los espacios de diálogo de rendición de cel establecimeitno educativo durante la vigencia.</v>
      </c>
      <c r="E18" s="75">
        <f>VLOOKUP(A18,AUTODIAGNÓSTICO!$A$9:$J$69,9,0)</f>
        <v>40</v>
      </c>
      <c r="F18" s="45"/>
      <c r="G18" s="45"/>
      <c r="H18" s="107"/>
      <c r="I18" s="45"/>
      <c r="J18" s="108"/>
      <c r="K18" s="109"/>
      <c r="L18" s="46"/>
    </row>
    <row r="19" spans="1:12" ht="145" x14ac:dyDescent="0.3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9" s="75">
        <f>VLOOKUP(A19,AUTODIAGNÓSTICO!$A$9:$J$69,9,0)</f>
        <v>40</v>
      </c>
      <c r="F19" s="45"/>
      <c r="G19" s="45"/>
      <c r="H19" s="107"/>
      <c r="I19" s="45"/>
      <c r="J19" s="108"/>
      <c r="K19" s="46"/>
      <c r="L19" s="46"/>
    </row>
    <row r="20" spans="1:12" ht="145" x14ac:dyDescent="0.3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Formular los objetivos, metas e indicadores de la estrategia de rendición de cuentas.</v>
      </c>
      <c r="E20" s="75">
        <f>VLOOKUP(A20,AUTODIAGNÓSTICO!$A$9:$J$69,9,0)</f>
        <v>60</v>
      </c>
      <c r="F20" s="112" t="s">
        <v>338</v>
      </c>
      <c r="G20" s="110" t="s">
        <v>287</v>
      </c>
      <c r="H20" s="112" t="s">
        <v>339</v>
      </c>
      <c r="I20" s="112" t="s">
        <v>340</v>
      </c>
      <c r="J20" s="112" t="s">
        <v>341</v>
      </c>
      <c r="K20" s="46"/>
      <c r="L20" s="46"/>
    </row>
    <row r="21" spans="1:12" ht="159.5" x14ac:dyDescent="0.35">
      <c r="A21" s="47">
        <v>6</v>
      </c>
      <c r="B21" s="48" t="str">
        <f>VLOOKUP(A21,AUTODIAGNÓSTICO!$A$9:$J$69,3,0)</f>
        <v>PLANEAR</v>
      </c>
      <c r="C21" s="48" t="str">
        <f>VLOOKUP(A21,AUTODIAGNÓSTICO!A14:J74,6,0)</f>
        <v>Construir la estrategia de rendición de cuentas 
 Paso 2. 
Definir la estrategia para implementar el ejercicio de rendición de cuentas</v>
      </c>
      <c r="D21" s="48" t="str">
        <f>VLOOKUP(A21,AUTODIAGNÓSTICO!A14:J74,8,0)</f>
        <v>Definir las actividades necesarias para el desarrollo de cada una de las etapas de la estrategia de las rendición de cuentas.</v>
      </c>
      <c r="E21" s="75">
        <f>VLOOKUP(A21,AUTODIAGNÓSTICO!$A$9:$J$69,9,0)</f>
        <v>60</v>
      </c>
      <c r="F21" s="45"/>
      <c r="G21" s="45"/>
      <c r="H21" s="107"/>
      <c r="I21" s="45"/>
      <c r="J21" s="108"/>
      <c r="K21" s="46"/>
      <c r="L21" s="46"/>
    </row>
    <row r="22" spans="1:12" ht="159.5" x14ac:dyDescent="0.3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Definir el presupuesto asociado a las actividades que se implementarán en el establecimiento educativo para llevar a cabo los ejercicios de rendición de cuentas.</v>
      </c>
      <c r="E22" s="75">
        <f>VLOOKUP(A22,AUTODIAGNÓSTICO!$A$9:$J$69,9,0)</f>
        <v>50</v>
      </c>
      <c r="F22" s="45"/>
      <c r="G22" s="45"/>
      <c r="H22" s="107"/>
      <c r="I22" s="45"/>
      <c r="J22" s="108"/>
      <c r="K22" s="46"/>
      <c r="L22" s="46"/>
    </row>
    <row r="23" spans="1:12" ht="159.5" x14ac:dyDescent="0.35">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 xml:space="preserve">Establecer el  cronograma de ejecución de las actividades de diálogo de los ejercicios de rendición de cuentas, diferenciando si son espacios de diálogo  sobre la gestión general del estableciminto educativo o sobre los temas priorizados . </v>
      </c>
      <c r="E23" s="75">
        <f>VLOOKUP(A23,AUTODIAGNÓSTICO!$A$9:$J$69,9,0)</f>
        <v>60</v>
      </c>
      <c r="F23" s="45"/>
      <c r="G23" s="45"/>
      <c r="H23" s="107"/>
      <c r="I23" s="45"/>
      <c r="J23" s="108"/>
      <c r="K23" s="46"/>
      <c r="L23" s="46"/>
    </row>
    <row r="24" spans="1:12" ht="159.5" x14ac:dyDescent="0.35">
      <c r="A24" s="47">
        <v>9</v>
      </c>
      <c r="B24" s="48" t="str">
        <f>VLOOKUP(A24,AUTODIAGNÓSTICO!$A$9:$J$69,3,0)</f>
        <v>PLANEAR</v>
      </c>
      <c r="C24" s="48" t="str">
        <f>VLOOKUP(A24,AUTODIAGNÓSTICO!A17:J77,6,0)</f>
        <v>Construir la estrategia de rendición de cuentas 
 Paso 2. 
Definir la estrategia para implementar el ejercicio de rendición de cuentas</v>
      </c>
      <c r="D24" s="48" t="str">
        <f>VLOOKUP(A24,AUTODIAGNÓSTICO!A17:J77,8,0)</f>
        <v>Establecer los canales y mecanismos virtuales que complementarán las acciones de diálogo definidas para temas específicos y para los temas generales.</v>
      </c>
      <c r="E24" s="75">
        <f>VLOOKUP(A24,AUTODIAGNÓSTICO!$A$9:$J$69,9,0)</f>
        <v>50</v>
      </c>
      <c r="F24" s="45"/>
      <c r="G24" s="45"/>
      <c r="H24" s="107"/>
      <c r="I24" s="45"/>
      <c r="J24" s="108"/>
      <c r="K24" s="46"/>
      <c r="L24" s="46"/>
    </row>
    <row r="25" spans="1:12" ht="159.5" x14ac:dyDescent="0.35">
      <c r="A25" s="47">
        <v>10</v>
      </c>
      <c r="B25" s="48" t="str">
        <f>VLOOKUP(A25,AUTODIAGNÓSTICO!$A$9:$J$69,3,0)</f>
        <v>PLANEAR</v>
      </c>
      <c r="C25" s="48" t="str">
        <f>VLOOKUP(A25,AUTODIAGNÓSTICO!A18:J78,6,0)</f>
        <v>Construir la estrategia de rendición de cuentas 
 Paso 2. 
Definir la estrategia para implementar el ejercicio de rendición de cuentas</v>
      </c>
      <c r="D25" s="48" t="str">
        <f>VLOOKUP(A25,AUTODIAGNÓSTICO!A18:J78,8,0)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5" s="75">
        <f>VLOOKUP(A25,AUTODIAGNÓSTICO!$A$9:$J$69,9,0)</f>
        <v>30</v>
      </c>
      <c r="F25" s="112" t="s">
        <v>342</v>
      </c>
      <c r="G25" s="111" t="s">
        <v>343</v>
      </c>
      <c r="H25" s="110" t="s">
        <v>344</v>
      </c>
      <c r="I25" s="112" t="s">
        <v>345</v>
      </c>
      <c r="J25" s="112" t="s">
        <v>346</v>
      </c>
      <c r="K25" s="46"/>
      <c r="L25" s="46"/>
    </row>
    <row r="26" spans="1:12" ht="101.5" x14ac:dyDescent="0.35">
      <c r="A26" s="47">
        <v>11</v>
      </c>
      <c r="B26" s="48" t="str">
        <f>VLOOKUP(A26,AUTODIAGNÓSTICO!$A$9:$J$69,3,0)</f>
        <v>EJECUTAR</v>
      </c>
      <c r="C26" s="48" t="str">
        <f>VLOOKUP(A26,AUTODIAGNÓSTICO!A19:J79,6,0)</f>
        <v xml:space="preserve">Generación y análisis de la información para el diálogo en la rendición de cuentas en lenguaje claro </v>
      </c>
      <c r="D26" s="48" t="str">
        <f>VLOOKUP(A26,AUTODIAGNÓSTICO!A19:J79,8,0)</f>
        <v>Preparar la información con base en los temas de interés priorizados por la comunidad educativa en la consulta realizada.</v>
      </c>
      <c r="E26" s="75">
        <f>VLOOKUP(A26,AUTODIAGNÓSTICO!$A$9:$J$69,9,0)</f>
        <v>40</v>
      </c>
      <c r="F26" s="45"/>
      <c r="G26" s="45"/>
      <c r="H26" s="107"/>
      <c r="I26" s="45"/>
      <c r="J26" s="108"/>
      <c r="K26" s="46"/>
      <c r="L26" s="46"/>
    </row>
    <row r="27" spans="1:12" ht="101.5" x14ac:dyDescent="0.35">
      <c r="A27" s="47">
        <v>12</v>
      </c>
      <c r="B27" s="48" t="str">
        <f>VLOOKUP(A27,AUTODIAGNÓSTICO!$A$9:$J$69,3,0)</f>
        <v>EJECUTAR</v>
      </c>
      <c r="C27" s="48" t="str">
        <f>VLOOKUP(A27,AUTODIAGNÓSTICO!A20:J80,6,0)</f>
        <v xml:space="preserve">Generación y análisis de la información para el diálogo en la rendición de cuentas en lenguaje claro </v>
      </c>
      <c r="D27" s="48" t="str">
        <f>VLOOKUP(A27,AUTODIAGNÓSTICO!A20:J80,8,0)</f>
        <v>Preparar la información sobre el cumplimiento de metas plan de mejoramiento institucional (PMI), con sus respectivos indicadores, verificando la calidad de la misma .</v>
      </c>
      <c r="E27" s="75">
        <f>VLOOKUP(A27,AUTODIAGNÓSTICO!$A$9:$J$69,9,0)</f>
        <v>60</v>
      </c>
      <c r="F27" s="45"/>
      <c r="G27" s="45"/>
      <c r="H27" s="107"/>
      <c r="I27" s="45"/>
      <c r="J27" s="108"/>
      <c r="K27" s="46"/>
      <c r="L27" s="46"/>
    </row>
    <row r="28" spans="1:12" ht="101.5" x14ac:dyDescent="0.35">
      <c r="A28" s="47">
        <v>13</v>
      </c>
      <c r="B28" s="48" t="str">
        <f>VLOOKUP(A28,AUTODIAGNÓSTICO!$A$9:$J$69,3,0)</f>
        <v>EJECUTAR</v>
      </c>
      <c r="C28" s="48" t="str">
        <f>VLOOKUP(A28,AUTODIAGNÓSTICO!A21:J81,6,0)</f>
        <v xml:space="preserve">Generación y análisis de la información para el diálogo en la rendición de cuentas en lenguaje claro </v>
      </c>
      <c r="D28" s="48" t="str">
        <f>VLOOKUP(A28,AUTODIAGNÓSTICO!A21:J81,8,0)</f>
        <v>Preparar la información sobre acciones de mejoramiento de la entidad (Planes de mejora) asociados a la gestión realizada, verificando la calidad de la misma.</v>
      </c>
      <c r="E28" s="75">
        <f>VLOOKUP(A28,AUTODIAGNÓSTICO!$A$9:$J$69,9,0)</f>
        <v>40</v>
      </c>
      <c r="F28" s="112" t="s">
        <v>347</v>
      </c>
      <c r="G28" s="111" t="s">
        <v>348</v>
      </c>
      <c r="H28" s="110" t="s">
        <v>349</v>
      </c>
      <c r="I28" s="112" t="s">
        <v>345</v>
      </c>
      <c r="J28" s="45" t="s">
        <v>350</v>
      </c>
      <c r="K28" s="46"/>
      <c r="L28" s="46"/>
    </row>
    <row r="29" spans="1:12" ht="101.5" x14ac:dyDescent="0.35">
      <c r="A29" s="47">
        <v>14</v>
      </c>
      <c r="B29" s="48" t="str">
        <f>VLOOKUP(A29,AUTODIAGNÓSTICO!$A$9:$J$69,3,0)</f>
        <v>EJECUTAR</v>
      </c>
      <c r="C29" s="48" t="str">
        <f>VLOOKUP(A29,AUTODIAGNÓSTICO!A22:J82,6,0)</f>
        <v xml:space="preserve">Generación y análisis de la información para el diálogo en la rendición de cuentas en lenguaje claro </v>
      </c>
      <c r="D29" s="48" t="str">
        <f>VLOOKUP(A29,AUTODIAGNÓSTICO!A22:J82,8,0)</f>
        <v>Preparar la información sobre la gestión realizada frente a los temas recurrentes de las peticiones, quejas, reclamos o denuncias recibidas por el establecimiento educativo.</v>
      </c>
      <c r="E29" s="75">
        <f>VLOOKUP(A29,AUTODIAGNÓSTICO!$A$9:$J$69,9,0)</f>
        <v>40</v>
      </c>
      <c r="F29" s="112" t="s">
        <v>351</v>
      </c>
      <c r="G29" s="112" t="s">
        <v>352</v>
      </c>
      <c r="H29" s="110" t="s">
        <v>353</v>
      </c>
      <c r="I29" s="112" t="s">
        <v>345</v>
      </c>
      <c r="J29" s="108" t="s">
        <v>350</v>
      </c>
      <c r="K29" s="46"/>
      <c r="L29" s="46"/>
    </row>
    <row r="30" spans="1:12" ht="43.5" x14ac:dyDescent="0.35">
      <c r="A30" s="47">
        <v>15</v>
      </c>
      <c r="B30" s="48" t="str">
        <f>VLOOKUP(A30,AUTODIAGNÓSTICO!$A$9:$J$69,3,0)</f>
        <v>EJECUTAR</v>
      </c>
      <c r="C30" s="48" t="str">
        <f>VLOOKUP(A30,AUTODIAGNÓSTICO!A23:J83,6,0)</f>
        <v>Preparar los espacios de diálogo</v>
      </c>
      <c r="D30" s="48" t="str">
        <f>VLOOKUP(A30,AUTODIAGNÓSTICO!A23:J83,8,0)</f>
        <v>Definir y organizar los espacios de diálogo de acuerdo a los grupos de interés y temas priorizados.</v>
      </c>
      <c r="E30" s="75">
        <f>VLOOKUP(A30,AUTODIAGNÓSTICO!$A$9:$J$69,9,0)</f>
        <v>60</v>
      </c>
      <c r="F30" s="45"/>
      <c r="G30" s="45"/>
      <c r="H30" s="107"/>
      <c r="I30" s="45"/>
      <c r="J30" s="108"/>
      <c r="K30" s="46"/>
      <c r="L30" s="46"/>
    </row>
    <row r="31" spans="1:12" ht="87" x14ac:dyDescent="0.35">
      <c r="A31" s="47">
        <v>16</v>
      </c>
      <c r="B31" s="48" t="str">
        <f>VLOOKUP(A31,AUTODIAGNÓSTICO!$A$9:$J$69,3,0)</f>
        <v>EJECUTAR</v>
      </c>
      <c r="C31" s="48" t="str">
        <f>VLOOKUP(A31,AUTODIAGNÓSTICO!A24:J84,6,0)</f>
        <v>Realizar espacios de diálogo  de rendición de cuentas</v>
      </c>
      <c r="D31" s="48" t="str">
        <f>VLOOKUP(A31,AUTODIAGNÓSTICO!A24:J84,8,0)</f>
        <v>Implementar los canales y mecanismos virtuales que complementarán las acciones de diálogo definidas para la rendición de cuentas sobre temas específicos y para los temas generales.</v>
      </c>
      <c r="E31" s="75">
        <f>VLOOKUP(A31,AUTODIAGNÓSTICO!$A$9:$J$69,9,0)</f>
        <v>50</v>
      </c>
      <c r="F31" s="45"/>
      <c r="G31" s="45"/>
      <c r="H31" s="106"/>
      <c r="I31" s="45"/>
      <c r="J31" s="108"/>
      <c r="K31" s="46"/>
      <c r="L31" s="46"/>
    </row>
    <row r="32" spans="1:12" ht="72.5" x14ac:dyDescent="0.35">
      <c r="A32" s="47">
        <v>17</v>
      </c>
      <c r="B32" s="48" t="str">
        <f>VLOOKUP(A32,AUTODIAGNÓSTICO!$A$9:$J$69,3,0)</f>
        <v>EJECUTAR</v>
      </c>
      <c r="C32" s="48" t="str">
        <f>VLOOKUP(A32,AUTODIAGNÓSTICO!A25:J85,6,0)</f>
        <v>Realizar espacios de diálogo  de rendición de cuentas</v>
      </c>
      <c r="D32" s="48" t="str">
        <f>VLOOKUP(A32,AUTODIAGNÓSTICO!A25:J85,8,0)</f>
        <v>Publicar el cronograma para la inscripción de propuestas por parte de la comunidad educativa, los ciudadanos y grupos de interés, 10 días antes del evento.</v>
      </c>
      <c r="E32" s="75">
        <f>VLOOKUP(A32,AUTODIAGNÓSTICO!$A$9:$J$69,9,0)</f>
        <v>30</v>
      </c>
      <c r="F32" s="112" t="s">
        <v>354</v>
      </c>
      <c r="G32" s="112" t="s">
        <v>288</v>
      </c>
      <c r="H32" s="112" t="s">
        <v>254</v>
      </c>
      <c r="I32" s="112" t="s">
        <v>355</v>
      </c>
      <c r="J32" s="110" t="s">
        <v>356</v>
      </c>
      <c r="K32" s="46"/>
      <c r="L32" s="46"/>
    </row>
    <row r="33" spans="1:12" ht="58" x14ac:dyDescent="0.35">
      <c r="A33" s="47">
        <v>18</v>
      </c>
      <c r="B33" s="48" t="str">
        <f>VLOOKUP(A33,AUTODIAGNÓSTICO!$A$9:$J$69,3,0)</f>
        <v>EJECUTAR</v>
      </c>
      <c r="C33" s="48" t="str">
        <f>VLOOKUP(A33,AUTODIAGNÓSTICO!A26:J86,6,0)</f>
        <v>Realizar espacios de diálogo  de rendición de cuentas</v>
      </c>
      <c r="D33" s="48" t="str">
        <f>VLOOKUP(A33,AUTODIAGNÓSTICO!A26:J86,8,0)</f>
        <v xml:space="preserve">Diligenciar el formato interno de reporte de los resultados obtenidos en el ejercicio. </v>
      </c>
      <c r="E33" s="75">
        <f>VLOOKUP(A33,AUTODIAGNÓSTICO!$A$9:$J$69,9,0)</f>
        <v>50</v>
      </c>
      <c r="F33" s="112" t="s">
        <v>357</v>
      </c>
      <c r="G33" s="112" t="s">
        <v>289</v>
      </c>
      <c r="H33" s="110" t="s">
        <v>358</v>
      </c>
      <c r="I33" s="112" t="s">
        <v>355</v>
      </c>
      <c r="J33" s="110" t="s">
        <v>359</v>
      </c>
      <c r="K33" s="46"/>
      <c r="L33" s="46"/>
    </row>
    <row r="34" spans="1:12" ht="101.5" x14ac:dyDescent="0.35">
      <c r="A34" s="47">
        <v>19</v>
      </c>
      <c r="B34" s="48" t="str">
        <f>VLOOKUP(A34,AUTODIAGNÓSTICO!$A$9:$J$69,3,0)</f>
        <v>EJECUTAR</v>
      </c>
      <c r="C34" s="48" t="str">
        <f>VLOOKUP(A34,AUTODIAGNÓSTICO!A27:J87,6,0)</f>
        <v>Realizar espacios de diálogo  de rendición de cuentas</v>
      </c>
      <c r="D34" s="48" t="str">
        <f>VLOOKUP(A34,AUTODIAGNÓSTICO!A27:J87,8,0)</f>
        <v>Otorgar respuestas escritas, en el término de quince días a las preguntas de los ciudadanos formuladas en el marco del proceso de rendición de cuentas y publicarlas en la página web o en los medios de difusión oficiales de las entidades.</v>
      </c>
      <c r="E34" s="75">
        <f>VLOOKUP(A34,AUTODIAGNÓSTICO!$A$9:$J$69,9,0)</f>
        <v>50</v>
      </c>
      <c r="F34" s="112" t="s">
        <v>360</v>
      </c>
      <c r="G34" s="112" t="s">
        <v>290</v>
      </c>
      <c r="H34" s="112" t="s">
        <v>361</v>
      </c>
      <c r="I34" s="112" t="s">
        <v>355</v>
      </c>
      <c r="J34" s="110" t="s">
        <v>356</v>
      </c>
      <c r="K34" s="46"/>
      <c r="L34" s="46"/>
    </row>
    <row r="35" spans="1:12" ht="112.5" x14ac:dyDescent="0.35">
      <c r="A35" s="47">
        <v>20</v>
      </c>
      <c r="B35" s="48" t="str">
        <f>VLOOKUP(A35,AUTODIAGNÓSTICO!$A$9:$J$69,3,0)</f>
        <v>VERIFICAR</v>
      </c>
      <c r="C35" s="48" t="str">
        <f>VLOOKUP(A35,AUTODIAGNÓSTICO!A28:J88,6,0)</f>
        <v>Cuantificar el impacto de las acciones de rendición de cuentas para divulgarlos a la ciudadanía</v>
      </c>
      <c r="D35" s="48" t="str">
        <f>VLOOKUP(A35,AUTODIAGNÓSTICO!A28:J88,8,0)</f>
        <v>Analizar las evaluaciones, recomendaciones u objeciones recibidas en el espacio de diálogo para la rendición de cuentas,</v>
      </c>
      <c r="E35" s="75">
        <f>VLOOKUP(A35,AUTODIAGNÓSTICO!$A$9:$J$69,9,0)</f>
        <v>50</v>
      </c>
      <c r="F35" s="110" t="s">
        <v>362</v>
      </c>
      <c r="G35" s="112" t="s">
        <v>363</v>
      </c>
      <c r="H35" s="112" t="s">
        <v>364</v>
      </c>
      <c r="I35" s="112" t="s">
        <v>355</v>
      </c>
      <c r="J35" s="113" t="s">
        <v>356</v>
      </c>
      <c r="K35" s="46"/>
      <c r="L35" s="46"/>
    </row>
    <row r="36" spans="1:12" ht="217.5" x14ac:dyDescent="0.35">
      <c r="A36" s="47">
        <v>21</v>
      </c>
      <c r="B36" s="48" t="str">
        <f>VLOOKUP(A36,AUTODIAGNÓSTICO!$A$9:$J$69,3,0)</f>
        <v>VERIFICAR</v>
      </c>
      <c r="C36" s="48" t="str">
        <f>VLOOKUP(A36,AUTODIAGNÓSTICO!A29:J89,6,0)</f>
        <v>Cuantificar el impacto de las acciones de rendición de cuentas para divulgarlos a la ciudadanía</v>
      </c>
      <c r="D36" s="48" t="str">
        <f>VLOOKUP(A36,AUTODIAGNÓSTICO!A29:J89,8,0)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6" s="75">
        <f>VLOOKUP(A36,AUTODIAGNÓSTICO!$A$9:$J$69,9,0)</f>
        <v>50</v>
      </c>
      <c r="F36" s="112" t="s">
        <v>365</v>
      </c>
      <c r="G36" s="112" t="s">
        <v>366</v>
      </c>
      <c r="H36" s="112" t="s">
        <v>367</v>
      </c>
      <c r="I36" s="112" t="s">
        <v>355</v>
      </c>
      <c r="J36" s="113" t="s">
        <v>356</v>
      </c>
      <c r="K36" s="46"/>
      <c r="L36" s="46"/>
    </row>
    <row r="37" spans="1:12" ht="101.5" x14ac:dyDescent="0.35">
      <c r="A37" s="47">
        <v>22</v>
      </c>
      <c r="B37" s="48" t="str">
        <f>VLOOKUP(A37,AUTODIAGNÓSTICO!$A$9:$J$69,3,0)</f>
        <v>VERIFICAR</v>
      </c>
      <c r="C37" s="48" t="str">
        <f>VLOOKUP(A37,AUTODIAGNÓSTICO!A30:J90,6,0)</f>
        <v>Cuantificar el impacto de las acciones de rendición de cuentas para divulgarlos a la ciudadanía</v>
      </c>
      <c r="D37" s="48" t="str">
        <f>VLOOKUP(A37,AUTODIAGNÓSTICO!A30:J90,8,0)</f>
        <v>Formular, previa evaluación por parte de los responsables, planes de mejoramiento a la gestión institucional a partir de las observaciones, propuestas y recomendaciones ciudadanas.</v>
      </c>
      <c r="E37" s="75">
        <f>VLOOKUP(A37,AUTODIAGNÓSTICO!$A$9:$J$69,9,0)</f>
        <v>50</v>
      </c>
      <c r="F37" s="45"/>
      <c r="G37" s="45"/>
      <c r="H37" s="45"/>
      <c r="I37" s="45"/>
      <c r="J37" s="45"/>
      <c r="K37" s="46"/>
      <c r="L37" s="46"/>
    </row>
    <row r="38" spans="1:12" ht="145" x14ac:dyDescent="0.35">
      <c r="A38" s="47">
        <v>23</v>
      </c>
      <c r="B38" s="48" t="str">
        <f>VLOOKUP(A38,AUTODIAGNÓSTICO!$A$9:$J$69,3,0)</f>
        <v>VERIFICAR</v>
      </c>
      <c r="C38" s="48" t="str">
        <f>VLOOKUP(A38,AUTODIAGNÓSTICO!A31:J91,6,0)</f>
        <v>Cuantificar el impacto de las acciones de rendición de cuentas para divulgarlos a la ciudadanía</v>
      </c>
      <c r="D38" s="48" t="str">
        <f>VLOOKUP(A38,AUTODIAGNÓSTICO!A31:J91,8,0)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8" s="75">
        <f>VLOOKUP(A38,AUTODIAGNÓSTICO!$A$9:$J$69,9,0)</f>
        <v>30</v>
      </c>
      <c r="F38" s="45"/>
      <c r="G38" s="45"/>
      <c r="H38" s="45"/>
      <c r="I38" s="45"/>
      <c r="J38" s="45"/>
      <c r="K38" s="46"/>
      <c r="L38" s="46"/>
    </row>
    <row r="39" spans="1:12" ht="101.5" x14ac:dyDescent="0.35">
      <c r="A39" s="47">
        <v>24</v>
      </c>
      <c r="B39" s="48" t="str">
        <f>VLOOKUP(A39,AUTODIAGNÓSTICO!$A$9:$J$69,3,0)</f>
        <v>VERIFICAR</v>
      </c>
      <c r="C39" s="48" t="str">
        <f>VLOOKUP(A39,AUTODIAGNÓSTICO!A32:J92,6,0)</f>
        <v>Cuantificar el impacto de las acciones de rendición de cuentas para divulgarlos a la ciudadanía</v>
      </c>
      <c r="D39" s="48" t="str">
        <f>VLOOKUP(A39,AUTODIAGNÓSTICO!A32:J92,8,0)</f>
        <v>Recopilar recomendaciones y sugerencias de los servidores públicos y ciudadanía a las actividades de capacitación, garantizando la cualificación de futuras actividades.</v>
      </c>
      <c r="E39" s="75">
        <f>VLOOKUP(A39,AUTODIAGNÓSTICO!$A$9:$J$69,9,0)</f>
        <v>50</v>
      </c>
      <c r="F39" s="45"/>
      <c r="G39" s="45"/>
      <c r="H39" s="45"/>
      <c r="I39" s="45"/>
      <c r="J39" s="108"/>
      <c r="K39" s="46"/>
      <c r="L39" s="46"/>
    </row>
    <row r="40" spans="1:12" ht="112.5" x14ac:dyDescent="0.35">
      <c r="A40" s="47">
        <v>25</v>
      </c>
      <c r="B40" s="48" t="str">
        <f>VLOOKUP(A40,AUTODIAGNÓSTICO!$A$9:$J$69,3,0)</f>
        <v>VERIFICAR</v>
      </c>
      <c r="C40" s="48" t="str">
        <f>VLOOKUP(A40,AUTODIAGNÓSTICO!A33:J93,6,0)</f>
        <v>Cuantificar el impacto de las acciones de rendición de cuentas para divulgarlos a la ciudadanía</v>
      </c>
      <c r="D40" s="48" t="str">
        <f>VLOOKUP(A40,AUTODIAGNÓSTICO!A33:J93,8,0)</f>
        <v>Analizar las recomendaciones realizadas por los órganos de control frente a los informes de rendición de cuentas y establecer correctivos que optimicen la gestión y faciliten el cumplimiento de las metas del plan  institucional.</v>
      </c>
      <c r="E40" s="75">
        <f>VLOOKUP(A40,AUTODIAGNÓSTICO!$A$9:$J$69,9,0)</f>
        <v>40</v>
      </c>
      <c r="F40" s="110" t="s">
        <v>368</v>
      </c>
      <c r="G40" s="112" t="s">
        <v>369</v>
      </c>
      <c r="H40" s="112" t="s">
        <v>370</v>
      </c>
      <c r="I40" s="112" t="s">
        <v>355</v>
      </c>
      <c r="J40" s="113" t="s">
        <v>356</v>
      </c>
      <c r="K40" s="46"/>
      <c r="L40" s="46"/>
    </row>
    <row r="41" spans="1:12" ht="101.5" x14ac:dyDescent="0.35">
      <c r="A41" s="47">
        <v>26</v>
      </c>
      <c r="B41" s="48" t="str">
        <f>VLOOKUP(A41,AUTODIAGNÓSTICO!$A$9:$J$69,3,0)</f>
        <v>VERIFICAR</v>
      </c>
      <c r="C41" s="48" t="str">
        <f>VLOOKUP(A41,AUTODIAGNÓSTICO!A34:J94,6,0)</f>
        <v>Cuantificar el impacto de las acciones de rendición de cuentas para divulgarlos a la ciudadanía</v>
      </c>
      <c r="D41" s="48" t="str">
        <f>VLOOKUP(A41,AUTODIAGNÓSTICO!A34:J94,8,0)</f>
        <v>Analizar las recomendaciones derivadas de cada espacio de diálogo y establecer correctivos que optimicen la gestión y faciliten el cumplimiento de las metas del plan  institucional.</v>
      </c>
      <c r="E41" s="75">
        <f>VLOOKUP(A41,AUTODIAGNÓSTICO!$A$9:$J$69,9,0)</f>
        <v>50</v>
      </c>
      <c r="F41" s="112" t="s">
        <v>371</v>
      </c>
      <c r="G41" s="112" t="s">
        <v>372</v>
      </c>
      <c r="H41" s="112" t="s">
        <v>373</v>
      </c>
      <c r="I41" s="112" t="s">
        <v>355</v>
      </c>
      <c r="J41" s="113" t="s">
        <v>356</v>
      </c>
      <c r="K41" s="46"/>
      <c r="L41" s="46"/>
    </row>
    <row r="42" spans="1:12" ht="102" thickBot="1" x14ac:dyDescent="0.4">
      <c r="A42" s="47">
        <v>27</v>
      </c>
      <c r="B42" s="48" t="str">
        <f>VLOOKUP(A42,AUTODIAGNÓSTICO!$A$9:$J$69,3,0)</f>
        <v>VERIFICAR</v>
      </c>
      <c r="C42" s="48" t="str">
        <f>VLOOKUP(A42,AUTODIAGNÓSTICO!A35:J95,6,0)</f>
        <v>Cuantificar el impacto de las acciones de rendición de cuentas para divulgarlos a la ciudadanía</v>
      </c>
      <c r="D42" s="48" t="str">
        <f>VLOOKUP(A42,AUTODIAGNÓSTICO!A35:J95,8,0)</f>
        <v>Evaluar y verificar los resultados de la implementación de la estrategia de rendición de cuentas, valorando el cumplimiento de las metas definidas frente al reto y objetivos de la estrategia.</v>
      </c>
      <c r="E42" s="75">
        <f>VLOOKUP(A42,AUTODIAGNÓSTICO!$A$9:$J$69,9,0)</f>
        <v>40</v>
      </c>
      <c r="F42" s="112" t="s">
        <v>374</v>
      </c>
      <c r="G42" s="112" t="s">
        <v>375</v>
      </c>
      <c r="H42" s="112" t="s">
        <v>376</v>
      </c>
      <c r="I42" s="114" t="s">
        <v>355</v>
      </c>
      <c r="J42" s="113" t="s">
        <v>356</v>
      </c>
      <c r="K42" s="46"/>
      <c r="L42" s="46"/>
    </row>
    <row r="43" spans="1:12" ht="87.5" thickBot="1" x14ac:dyDescent="0.4">
      <c r="A43" s="47">
        <v>28</v>
      </c>
      <c r="B43" s="48" t="str">
        <f>VLOOKUP(A43,AUTODIAGNÓSTICO!$A$9:$J$69,3,0)</f>
        <v>ACTUAR</v>
      </c>
      <c r="C43" s="48" t="str">
        <f>VLOOKUP(A43,AUTODIAGNÓSTICO!A36:J96,6,0)</f>
        <v>Establecer acciones de mejora del proceso de rendición de cuenta</v>
      </c>
      <c r="D43" s="48" t="str">
        <f>VLOOKUP(A43,AUTODIAGNÓSTICO!A36:J96,8,0)</f>
        <v>Incorporar en los informes dirigidos a los órganos de control y cuerpos colegiados los resultados de las recomendaciones y compromisos asumidas en los ejercicios de rendición de cuentas.</v>
      </c>
      <c r="E43" s="75">
        <f>VLOOKUP(A43,AUTODIAGNÓSTICO!$A$9:$J$69,9,0)</f>
        <v>40</v>
      </c>
      <c r="F43" s="112" t="s">
        <v>377</v>
      </c>
      <c r="G43" s="112" t="s">
        <v>378</v>
      </c>
      <c r="H43" s="115" t="s">
        <v>379</v>
      </c>
      <c r="I43" s="114" t="s">
        <v>355</v>
      </c>
      <c r="J43" s="45" t="s">
        <v>380</v>
      </c>
      <c r="K43" s="46"/>
      <c r="L43" s="46"/>
    </row>
    <row r="44" spans="1:12" ht="87" x14ac:dyDescent="0.35">
      <c r="A44" s="47">
        <v>29</v>
      </c>
      <c r="B44" s="48" t="str">
        <f>VLOOKUP(A44,AUTODIAGNÓSTICO!$A$9:$J$69,3,0)</f>
        <v>ACTUAR</v>
      </c>
      <c r="C44" s="48" t="str">
        <f>VLOOKUP(A44,AUTODIAGNÓSTICO!A37:J97,6,0)</f>
        <v>Establecer acciones de mejora del proceso de rendición de cuenta</v>
      </c>
      <c r="D44" s="48" t="str">
        <f>VLOOKUP(A44,AUTODIAGNÓSTICO!A37:J97,8,0)</f>
        <v xml:space="preserve">Evaluar y verificar por parte de la oficina de control interno que se garanticen los mecanismos de participación ciudadana en la rendición de cuentas. </v>
      </c>
      <c r="E44" s="75">
        <f>VLOOKUP(A44,AUTODIAGNÓSTICO!$A$9:$J$69,9,0)</f>
        <v>40</v>
      </c>
      <c r="F44" s="112" t="s">
        <v>381</v>
      </c>
      <c r="G44" s="112" t="s">
        <v>382</v>
      </c>
      <c r="H44" s="112" t="s">
        <v>383</v>
      </c>
      <c r="I44" s="114" t="s">
        <v>355</v>
      </c>
      <c r="J44" s="45" t="s">
        <v>384</v>
      </c>
      <c r="K44" s="46"/>
      <c r="L44" s="46"/>
    </row>
    <row r="45" spans="1:12" ht="87" x14ac:dyDescent="0.35">
      <c r="A45" s="47">
        <v>30</v>
      </c>
      <c r="B45" s="48" t="str">
        <f>VLOOKUP(A45,AUTODIAGNÓSTICO!$A$9:$J$69,3,0)</f>
        <v>ACTUAR</v>
      </c>
      <c r="C45" s="48" t="str">
        <f>VLOOKUP(A45,AUTODIAGNÓSTICO!A38:J98,6,0)</f>
        <v>Establecer acciones de mejora del proceso de rendición de cuenta</v>
      </c>
      <c r="D45" s="48" t="str">
        <f>VLOOKUP(A45,AUTODIAGNÓSTICO!A38:J98,8,0)</f>
        <v>Elaborar el plan de acción que permita mejorar el proceso de rendición de cuentas</v>
      </c>
      <c r="E45" s="75">
        <f>VLOOKUP(A45,AUTODIAGNÓSTICO!$A$9:$J$69,9,0)</f>
        <v>50</v>
      </c>
      <c r="F45" s="112" t="s">
        <v>385</v>
      </c>
      <c r="G45" s="112" t="s">
        <v>386</v>
      </c>
      <c r="H45" s="112" t="s">
        <v>387</v>
      </c>
      <c r="I45" s="114" t="s">
        <v>355</v>
      </c>
      <c r="J45" s="113" t="s">
        <v>356</v>
      </c>
      <c r="K45" s="46"/>
      <c r="L45" s="46"/>
    </row>
    <row r="46" spans="1:12" ht="87" x14ac:dyDescent="0.35">
      <c r="A46" s="47">
        <v>31</v>
      </c>
      <c r="B46" s="48" t="str">
        <f>VLOOKUP(A46,AUTODIAGNÓSTICO!$A$9:$J$69,3,0)</f>
        <v>ACTUAR</v>
      </c>
      <c r="C46" s="48" t="str">
        <f>VLOOKUP(A46,AUTODIAGNÓSTICO!A39:J99,6,0)</f>
        <v>Establecer acciones de mejora del proceso de rendición de cuenta</v>
      </c>
      <c r="D46" s="48" t="str">
        <f>VLOOKUP(A46,AUTODIAGNÓSTICO!A39:J99,8,0)</f>
        <v>Garantizar la aplicación de mecanismos internos de mejora y atender los requerimientos de la Secretaría de Educación y  control externo como resultados de los ejercicios de rendición de cuentas.</v>
      </c>
      <c r="E46" s="75">
        <f>VLOOKUP(A46,AUTODIAGNÓSTICO!$A$9:$J$69,9,0)</f>
        <v>30</v>
      </c>
      <c r="F46" s="112" t="s">
        <v>388</v>
      </c>
      <c r="G46" s="112" t="s">
        <v>389</v>
      </c>
      <c r="H46" s="112" t="s">
        <v>390</v>
      </c>
      <c r="I46" s="114" t="s">
        <v>355</v>
      </c>
      <c r="J46" s="113" t="s">
        <v>356</v>
      </c>
      <c r="K46" s="46"/>
      <c r="L46" s="46"/>
    </row>
    <row r="47" spans="1:12" ht="101.5" x14ac:dyDescent="0.35">
      <c r="A47" s="47">
        <v>32</v>
      </c>
      <c r="B47" s="48" t="str">
        <f>VLOOKUP(A47,AUTODIAGNÓSTICO!$A$9:$J$69,3,0)</f>
        <v>ACTUAR</v>
      </c>
      <c r="C47" s="48" t="str">
        <f>VLOOKUP(A47,AUTODIAGNÓSTICO!A40:J100,6,0)</f>
        <v>Establecer acciones de mejora del proceso de rendición de cuenta</v>
      </c>
      <c r="D47" s="48" t="str">
        <f>VLOOKUP(A47,AUTODIAGNÓSTICO!A40:J100,8,0)</f>
        <v>Documentar las buenas prácticas del establecimiento educativo en materia de espacios de diálogo para la rendición de cuentas y  sistematizarlas como insumo para la formulación de nuevas estrategias de rendición de cuentas.</v>
      </c>
      <c r="E47" s="75">
        <f>VLOOKUP(A47,AUTODIAGNÓSTICO!$A$9:$J$69,9,0)</f>
        <v>40</v>
      </c>
      <c r="F47" s="112" t="s">
        <v>391</v>
      </c>
      <c r="G47" s="112" t="s">
        <v>392</v>
      </c>
      <c r="H47" s="112" t="s">
        <v>393</v>
      </c>
      <c r="I47" s="114" t="s">
        <v>355</v>
      </c>
      <c r="J47" s="113" t="s">
        <v>356</v>
      </c>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t="s">
        <v>255</v>
      </c>
      <c r="G48" s="45" t="s">
        <v>256</v>
      </c>
      <c r="H48" s="45" t="s">
        <v>257</v>
      </c>
      <c r="I48" s="45" t="s">
        <v>223</v>
      </c>
      <c r="J48" s="45" t="s">
        <v>286</v>
      </c>
      <c r="K48" s="46">
        <v>45717</v>
      </c>
      <c r="L48" s="46">
        <v>45728</v>
      </c>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t="s">
        <v>258</v>
      </c>
      <c r="G50" s="45" t="s">
        <v>259</v>
      </c>
      <c r="H50" s="45" t="s">
        <v>260</v>
      </c>
      <c r="I50" s="45" t="s">
        <v>223</v>
      </c>
      <c r="J50" s="45" t="s">
        <v>286</v>
      </c>
      <c r="K50" s="46">
        <v>45717</v>
      </c>
      <c r="L50" s="46">
        <v>45728</v>
      </c>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t="s">
        <v>261</v>
      </c>
      <c r="G52" s="45" t="s">
        <v>262</v>
      </c>
      <c r="H52" s="45" t="s">
        <v>263</v>
      </c>
      <c r="I52" s="45" t="s">
        <v>223</v>
      </c>
      <c r="J52" s="45" t="s">
        <v>286</v>
      </c>
      <c r="K52" s="46">
        <v>45717</v>
      </c>
      <c r="L52" s="46">
        <v>45728</v>
      </c>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t="s">
        <v>264</v>
      </c>
      <c r="G53" s="45" t="s">
        <v>265</v>
      </c>
      <c r="H53" s="45" t="s">
        <v>266</v>
      </c>
      <c r="I53" s="45" t="s">
        <v>223</v>
      </c>
      <c r="J53" s="45" t="s">
        <v>286</v>
      </c>
      <c r="K53" s="46">
        <v>45717</v>
      </c>
      <c r="L53" s="46">
        <v>45731</v>
      </c>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t="s">
        <v>267</v>
      </c>
      <c r="G54" s="45" t="s">
        <v>268</v>
      </c>
      <c r="H54" s="45" t="s">
        <v>269</v>
      </c>
      <c r="I54" s="45" t="s">
        <v>223</v>
      </c>
      <c r="J54" s="45" t="s">
        <v>286</v>
      </c>
      <c r="K54" s="46">
        <v>45717</v>
      </c>
      <c r="L54" s="46">
        <v>45731</v>
      </c>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t="s">
        <v>270</v>
      </c>
      <c r="G55" s="45" t="s">
        <v>271</v>
      </c>
      <c r="H55" s="45" t="s">
        <v>272</v>
      </c>
      <c r="I55" s="45" t="s">
        <v>223</v>
      </c>
      <c r="J55" s="45" t="s">
        <v>286</v>
      </c>
      <c r="K55" s="46">
        <v>45689</v>
      </c>
      <c r="L55" s="46">
        <v>45703</v>
      </c>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t="s">
        <v>274</v>
      </c>
      <c r="G56" s="45" t="s">
        <v>275</v>
      </c>
      <c r="H56" s="45" t="s">
        <v>276</v>
      </c>
      <c r="I56" s="45" t="s">
        <v>223</v>
      </c>
      <c r="J56" s="45" t="s">
        <v>286</v>
      </c>
      <c r="K56" s="46">
        <v>45689</v>
      </c>
      <c r="L56" s="46">
        <v>45703</v>
      </c>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t="s">
        <v>277</v>
      </c>
      <c r="G57" s="45" t="s">
        <v>278</v>
      </c>
      <c r="H57" s="45" t="s">
        <v>279</v>
      </c>
      <c r="I57" s="45" t="s">
        <v>223</v>
      </c>
      <c r="J57" s="45" t="s">
        <v>286</v>
      </c>
      <c r="K57" s="46">
        <v>45689</v>
      </c>
      <c r="L57" s="46">
        <v>45703</v>
      </c>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t="s">
        <v>280</v>
      </c>
      <c r="G58" s="45" t="s">
        <v>281</v>
      </c>
      <c r="H58" s="45" t="s">
        <v>282</v>
      </c>
      <c r="I58" s="45" t="s">
        <v>223</v>
      </c>
      <c r="J58" s="45" t="s">
        <v>286</v>
      </c>
      <c r="K58" s="46">
        <v>45689</v>
      </c>
      <c r="L58" s="46">
        <v>45703</v>
      </c>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t="s">
        <v>283</v>
      </c>
      <c r="G59" s="45" t="s">
        <v>284</v>
      </c>
      <c r="H59" s="45" t="s">
        <v>285</v>
      </c>
      <c r="I59" s="45" t="s">
        <v>223</v>
      </c>
      <c r="J59" s="45" t="s">
        <v>273</v>
      </c>
      <c r="K59" s="46">
        <v>45689</v>
      </c>
      <c r="L59" s="46">
        <v>45703</v>
      </c>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L16:L76 K16 K20 K22 K25:K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nilsa gaona</cp:lastModifiedBy>
  <cp:lastPrinted>2023-02-01T16:12:42Z</cp:lastPrinted>
  <dcterms:created xsi:type="dcterms:W3CDTF">2021-11-16T13:51:36Z</dcterms:created>
  <dcterms:modified xsi:type="dcterms:W3CDTF">2025-04-01T12:14:17Z</dcterms:modified>
</cp:coreProperties>
</file>