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Users\Equipo\Documents\APL\2025\DOCUMENTOS ENJAMBRE 2025\1. GESTIÓN DE LA EVALUACIÓN\"/>
    </mc:Choice>
  </mc:AlternateContent>
  <xr:revisionPtr revIDLastSave="0" documentId="13_ncr:1_{4253039F-1987-42F3-B788-858A8D47C2AC}" xr6:coauthVersionLast="47" xr6:coauthVersionMax="47" xr10:uidLastSave="{00000000-0000-0000-0000-000000000000}"/>
  <bookViews>
    <workbookView xWindow="-110" yWindow="-110" windowWidth="38620" windowHeight="21220" activeTab="1" xr2:uid="{00000000-000D-0000-FFFF-FFFF00000000}"/>
  </bookViews>
  <sheets>
    <sheet name="Directivos" sheetId="1" r:id="rId1"/>
    <sheet name="Docentes" sheetId="2" r:id="rId2"/>
    <sheet name="Informe Docentes" sheetId="3" r:id="rId3"/>
    <sheet name="Informe Directivos" sheetId="4" r:id="rId4"/>
  </sheets>
  <definedNames>
    <definedName name="_xlnm._FilterDatabase" localSheetId="0" hidden="1">Directivos!$A$13:$AU$24</definedName>
    <definedName name="_xlnm._FilterDatabase" localSheetId="1" hidden="1">Docentes!$A$1:$AS$47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wig2pvh3NO35uaiK8k576HhIY+UNb44++R5oSfuLPLA="/>
    </ext>
  </extLst>
</workbook>
</file>

<file path=xl/calcChain.xml><?xml version="1.0" encoding="utf-8"?>
<calcChain xmlns="http://schemas.openxmlformats.org/spreadsheetml/2006/main">
  <c r="AR44" i="2" l="1"/>
  <c r="AR45" i="2"/>
  <c r="AR46" i="2"/>
  <c r="AR47" i="2"/>
  <c r="AN42" i="2"/>
  <c r="AO42" i="2" s="1"/>
  <c r="AP42" i="2"/>
  <c r="AN43" i="2"/>
  <c r="AO43" i="2" s="1"/>
  <c r="AQ43" i="2" s="1"/>
  <c r="AP43" i="2"/>
  <c r="AN44" i="2"/>
  <c r="AO44" i="2" s="1"/>
  <c r="AP44" i="2"/>
  <c r="AQ44" i="2" s="1"/>
  <c r="AN45" i="2"/>
  <c r="AO45" i="2"/>
  <c r="AP45" i="2"/>
  <c r="AQ45" i="2"/>
  <c r="AN46" i="2"/>
  <c r="AO46" i="2" s="1"/>
  <c r="AP46" i="2"/>
  <c r="AN47" i="2"/>
  <c r="AO47" i="2" s="1"/>
  <c r="AQ47" i="2" s="1"/>
  <c r="AP47" i="2"/>
  <c r="AM43" i="2"/>
  <c r="AM44" i="2"/>
  <c r="AM45" i="2"/>
  <c r="AM46" i="2"/>
  <c r="AM47" i="2"/>
  <c r="AF40" i="2"/>
  <c r="AF41" i="2"/>
  <c r="AF42" i="2"/>
  <c r="AF43" i="2"/>
  <c r="AF44" i="2"/>
  <c r="AF45" i="2"/>
  <c r="AF46" i="2"/>
  <c r="AF47" i="2"/>
  <c r="AE40" i="2"/>
  <c r="AE41" i="2"/>
  <c r="AE42" i="2"/>
  <c r="AE43" i="2"/>
  <c r="AE44" i="2"/>
  <c r="AE45" i="2"/>
  <c r="AE46" i="2"/>
  <c r="AE47" i="2"/>
  <c r="AD40" i="2"/>
  <c r="AD41" i="2"/>
  <c r="AD42" i="2"/>
  <c r="AD43" i="2"/>
  <c r="AD44" i="2"/>
  <c r="AD45" i="2"/>
  <c r="AD46" i="2"/>
  <c r="AD47" i="2"/>
  <c r="Z42" i="2"/>
  <c r="Z43" i="2"/>
  <c r="Z44" i="2"/>
  <c r="Z45" i="2"/>
  <c r="Z46" i="2"/>
  <c r="Z47" i="2"/>
  <c r="AC42" i="2"/>
  <c r="AC43" i="2"/>
  <c r="AC44" i="2"/>
  <c r="AC45" i="2"/>
  <c r="AC46" i="2"/>
  <c r="AC47" i="2"/>
  <c r="T42" i="2"/>
  <c r="U42" i="2" s="1"/>
  <c r="T43" i="2"/>
  <c r="T44" i="2"/>
  <c r="U44" i="2" s="1"/>
  <c r="T45" i="2"/>
  <c r="U45" i="2" s="1"/>
  <c r="T46" i="2"/>
  <c r="U46" i="2" s="1"/>
  <c r="T47" i="2"/>
  <c r="U47" i="2"/>
  <c r="U41" i="2"/>
  <c r="U43" i="2"/>
  <c r="Y43" i="2"/>
  <c r="Y44" i="2"/>
  <c r="Y45" i="2"/>
  <c r="Y46" i="2"/>
  <c r="Y47" i="2"/>
  <c r="X42" i="2"/>
  <c r="X43" i="2"/>
  <c r="X44" i="2"/>
  <c r="X45" i="2"/>
  <c r="X46" i="2"/>
  <c r="X47" i="2"/>
  <c r="S42" i="2"/>
  <c r="S43" i="2"/>
  <c r="S44" i="2"/>
  <c r="S45" i="2"/>
  <c r="S46" i="2"/>
  <c r="S47" i="2"/>
  <c r="T41" i="2"/>
  <c r="F6" i="4"/>
  <c r="K24" i="3"/>
  <c r="K23" i="3"/>
  <c r="K22" i="3"/>
  <c r="K14" i="3"/>
  <c r="K13" i="3"/>
  <c r="F6" i="3"/>
  <c r="AM42" i="2"/>
  <c r="Y42" i="2"/>
  <c r="AM41" i="2"/>
  <c r="AN41" i="2" s="1"/>
  <c r="AO41" i="2" s="1"/>
  <c r="AC41" i="2"/>
  <c r="X41" i="2"/>
  <c r="Y41" i="2" s="1"/>
  <c r="Z41" i="2" s="1"/>
  <c r="S41" i="2"/>
  <c r="AM40" i="2"/>
  <c r="AN40" i="2" s="1"/>
  <c r="AO40" i="2" s="1"/>
  <c r="AC40" i="2"/>
  <c r="Y40" i="2"/>
  <c r="Z40" i="2" s="1"/>
  <c r="X40" i="2"/>
  <c r="S40" i="2"/>
  <c r="T40" i="2" s="1"/>
  <c r="U40" i="2" s="1"/>
  <c r="AP39" i="2"/>
  <c r="AN39" i="2"/>
  <c r="AO39" i="2" s="1"/>
  <c r="AM39" i="2"/>
  <c r="AD39" i="2"/>
  <c r="AE39" i="2" s="1"/>
  <c r="AC39" i="2"/>
  <c r="X39" i="2"/>
  <c r="Y39" i="2" s="1"/>
  <c r="Z39" i="2" s="1"/>
  <c r="S39" i="2"/>
  <c r="T39" i="2" s="1"/>
  <c r="U39" i="2" s="1"/>
  <c r="AM38" i="2"/>
  <c r="AN38" i="2" s="1"/>
  <c r="AO38" i="2" s="1"/>
  <c r="AC38" i="2"/>
  <c r="AD38" i="2" s="1"/>
  <c r="AE38" i="2" s="1"/>
  <c r="X38" i="2"/>
  <c r="Y38" i="2" s="1"/>
  <c r="Z38" i="2" s="1"/>
  <c r="S38" i="2"/>
  <c r="AP38" i="2" s="1"/>
  <c r="AM37" i="2"/>
  <c r="AN37" i="2" s="1"/>
  <c r="AO37" i="2" s="1"/>
  <c r="AC37" i="2"/>
  <c r="AD37" i="2" s="1"/>
  <c r="AE37" i="2" s="1"/>
  <c r="X37" i="2"/>
  <c r="Y37" i="2" s="1"/>
  <c r="Z37" i="2" s="1"/>
  <c r="S37" i="2"/>
  <c r="T37" i="2" s="1"/>
  <c r="U37" i="2" s="1"/>
  <c r="AM36" i="2"/>
  <c r="AN36" i="2" s="1"/>
  <c r="AO36" i="2" s="1"/>
  <c r="AC36" i="2"/>
  <c r="AD36" i="2" s="1"/>
  <c r="AE36" i="2" s="1"/>
  <c r="X36" i="2"/>
  <c r="Y36" i="2" s="1"/>
  <c r="Z36" i="2" s="1"/>
  <c r="S36" i="2"/>
  <c r="T36" i="2" s="1"/>
  <c r="U36" i="2" s="1"/>
  <c r="AM35" i="2"/>
  <c r="AN35" i="2" s="1"/>
  <c r="AO35" i="2" s="1"/>
  <c r="AD35" i="2"/>
  <c r="AE35" i="2" s="1"/>
  <c r="AC35" i="2"/>
  <c r="X35" i="2"/>
  <c r="Y35" i="2" s="1"/>
  <c r="Z35" i="2" s="1"/>
  <c r="S35" i="2"/>
  <c r="AM34" i="2"/>
  <c r="AN34" i="2" s="1"/>
  <c r="AO34" i="2" s="1"/>
  <c r="AC34" i="2"/>
  <c r="AD34" i="2" s="1"/>
  <c r="AE34" i="2" s="1"/>
  <c r="X34" i="2"/>
  <c r="Y34" i="2" s="1"/>
  <c r="Z34" i="2" s="1"/>
  <c r="S34" i="2"/>
  <c r="T34" i="2" s="1"/>
  <c r="U34" i="2" s="1"/>
  <c r="AM33" i="2"/>
  <c r="AN33" i="2" s="1"/>
  <c r="AO33" i="2" s="1"/>
  <c r="AC33" i="2"/>
  <c r="AD33" i="2" s="1"/>
  <c r="AE33" i="2" s="1"/>
  <c r="X33" i="2"/>
  <c r="Y33" i="2" s="1"/>
  <c r="Z33" i="2" s="1"/>
  <c r="S33" i="2"/>
  <c r="T33" i="2" s="1"/>
  <c r="U33" i="2" s="1"/>
  <c r="AM32" i="2"/>
  <c r="AN32" i="2" s="1"/>
  <c r="AO32" i="2" s="1"/>
  <c r="AC32" i="2"/>
  <c r="AD32" i="2" s="1"/>
  <c r="AE32" i="2" s="1"/>
  <c r="X32" i="2"/>
  <c r="Y32" i="2" s="1"/>
  <c r="Z32" i="2" s="1"/>
  <c r="T32" i="2"/>
  <c r="U32" i="2" s="1"/>
  <c r="S32" i="2"/>
  <c r="AP31" i="2"/>
  <c r="AM31" i="2"/>
  <c r="AN31" i="2" s="1"/>
  <c r="AO31" i="2" s="1"/>
  <c r="AC31" i="2"/>
  <c r="AD31" i="2" s="1"/>
  <c r="AE31" i="2" s="1"/>
  <c r="X31" i="2"/>
  <c r="Y31" i="2" s="1"/>
  <c r="Z31" i="2" s="1"/>
  <c r="S31" i="2"/>
  <c r="T31" i="2" s="1"/>
  <c r="U31" i="2" s="1"/>
  <c r="AN30" i="2"/>
  <c r="AO30" i="2" s="1"/>
  <c r="AM30" i="2"/>
  <c r="AC30" i="2"/>
  <c r="AD30" i="2" s="1"/>
  <c r="AE30" i="2" s="1"/>
  <c r="X30" i="2"/>
  <c r="Y30" i="2" s="1"/>
  <c r="Z30" i="2" s="1"/>
  <c r="S30" i="2"/>
  <c r="T30" i="2" s="1"/>
  <c r="U30" i="2" s="1"/>
  <c r="AM29" i="2"/>
  <c r="AN29" i="2" s="1"/>
  <c r="AO29" i="2" s="1"/>
  <c r="AC29" i="2"/>
  <c r="AD29" i="2" s="1"/>
  <c r="AE29" i="2" s="1"/>
  <c r="X29" i="2"/>
  <c r="Y29" i="2" s="1"/>
  <c r="Z29" i="2" s="1"/>
  <c r="T29" i="2"/>
  <c r="U29" i="2" s="1"/>
  <c r="S29" i="2"/>
  <c r="AP29" i="2" s="1"/>
  <c r="AM28" i="2"/>
  <c r="AN28" i="2" s="1"/>
  <c r="AO28" i="2" s="1"/>
  <c r="AC28" i="2"/>
  <c r="AD28" i="2" s="1"/>
  <c r="AE28" i="2" s="1"/>
  <c r="Y28" i="2"/>
  <c r="Z28" i="2" s="1"/>
  <c r="X28" i="2"/>
  <c r="S28" i="2"/>
  <c r="T28" i="2" s="1"/>
  <c r="U28" i="2" s="1"/>
  <c r="AN27" i="2"/>
  <c r="AO27" i="2" s="1"/>
  <c r="AM27" i="2"/>
  <c r="AD27" i="2"/>
  <c r="AE27" i="2" s="1"/>
  <c r="AC27" i="2"/>
  <c r="X27" i="2"/>
  <c r="Y27" i="2" s="1"/>
  <c r="Z27" i="2" s="1"/>
  <c r="S27" i="2"/>
  <c r="T27" i="2" s="1"/>
  <c r="U27" i="2" s="1"/>
  <c r="AF27" i="2" s="1"/>
  <c r="AM26" i="2"/>
  <c r="AN26" i="2" s="1"/>
  <c r="AO26" i="2" s="1"/>
  <c r="AC26" i="2"/>
  <c r="AD26" i="2" s="1"/>
  <c r="AE26" i="2" s="1"/>
  <c r="X26" i="2"/>
  <c r="Y26" i="2" s="1"/>
  <c r="Z26" i="2" s="1"/>
  <c r="S26" i="2"/>
  <c r="AP26" i="2" s="1"/>
  <c r="AM25" i="2"/>
  <c r="AN25" i="2" s="1"/>
  <c r="AO25" i="2" s="1"/>
  <c r="AC25" i="2"/>
  <c r="AD25" i="2" s="1"/>
  <c r="AE25" i="2" s="1"/>
  <c r="Y25" i="2"/>
  <c r="Z25" i="2" s="1"/>
  <c r="X25" i="2"/>
  <c r="AP25" i="2" s="1"/>
  <c r="S25" i="2"/>
  <c r="T25" i="2" s="1"/>
  <c r="U25" i="2" s="1"/>
  <c r="AM24" i="2"/>
  <c r="AN24" i="2" s="1"/>
  <c r="AO24" i="2" s="1"/>
  <c r="AC24" i="2"/>
  <c r="AD24" i="2" s="1"/>
  <c r="AE24" i="2" s="1"/>
  <c r="X24" i="2"/>
  <c r="Y24" i="2" s="1"/>
  <c r="Z24" i="2" s="1"/>
  <c r="S24" i="2"/>
  <c r="T24" i="2" s="1"/>
  <c r="U24" i="2" s="1"/>
  <c r="AM23" i="2"/>
  <c r="AN23" i="2" s="1"/>
  <c r="AO23" i="2" s="1"/>
  <c r="AD23" i="2"/>
  <c r="AE23" i="2" s="1"/>
  <c r="AC23" i="2"/>
  <c r="X23" i="2"/>
  <c r="Y23" i="2" s="1"/>
  <c r="Z23" i="2" s="1"/>
  <c r="T23" i="2"/>
  <c r="U23" i="2" s="1"/>
  <c r="AF23" i="2" s="1"/>
  <c r="S23" i="2"/>
  <c r="AM22" i="2"/>
  <c r="AN22" i="2" s="1"/>
  <c r="AO22" i="2" s="1"/>
  <c r="AC22" i="2"/>
  <c r="AD22" i="2" s="1"/>
  <c r="AE22" i="2" s="1"/>
  <c r="X22" i="2"/>
  <c r="Y22" i="2" s="1"/>
  <c r="Z22" i="2" s="1"/>
  <c r="S22" i="2"/>
  <c r="T22" i="2" s="1"/>
  <c r="U22" i="2" s="1"/>
  <c r="AM21" i="2"/>
  <c r="AP21" i="2" s="1"/>
  <c r="AD21" i="2"/>
  <c r="AE21" i="2" s="1"/>
  <c r="AC21" i="2"/>
  <c r="X21" i="2"/>
  <c r="Y21" i="2" s="1"/>
  <c r="Z21" i="2" s="1"/>
  <c r="S21" i="2"/>
  <c r="T21" i="2" s="1"/>
  <c r="U21" i="2" s="1"/>
  <c r="AM20" i="2"/>
  <c r="AN20" i="2" s="1"/>
  <c r="AO20" i="2" s="1"/>
  <c r="AC20" i="2"/>
  <c r="AD20" i="2" s="1"/>
  <c r="AE20" i="2" s="1"/>
  <c r="X20" i="2"/>
  <c r="Y20" i="2" s="1"/>
  <c r="Z20" i="2" s="1"/>
  <c r="T20" i="2"/>
  <c r="U20" i="2" s="1"/>
  <c r="S20" i="2"/>
  <c r="AM19" i="2"/>
  <c r="AN19" i="2" s="1"/>
  <c r="AO19" i="2" s="1"/>
  <c r="AC19" i="2"/>
  <c r="AD19" i="2" s="1"/>
  <c r="Y19" i="2"/>
  <c r="Z19" i="2" s="1"/>
  <c r="X19" i="2"/>
  <c r="S19" i="2"/>
  <c r="T19" i="2" s="1"/>
  <c r="U19" i="2" s="1"/>
  <c r="AN18" i="2"/>
  <c r="AO18" i="2" s="1"/>
  <c r="AM18" i="2"/>
  <c r="AD18" i="2"/>
  <c r="AE18" i="2" s="1"/>
  <c r="AC18" i="2"/>
  <c r="X18" i="2"/>
  <c r="Y18" i="2" s="1"/>
  <c r="Z18" i="2" s="1"/>
  <c r="S18" i="2"/>
  <c r="T18" i="2" s="1"/>
  <c r="U18" i="2" s="1"/>
  <c r="AF18" i="2" s="1"/>
  <c r="AM17" i="2"/>
  <c r="AN17" i="2" s="1"/>
  <c r="AO17" i="2" s="1"/>
  <c r="AD17" i="2"/>
  <c r="AE17" i="2" s="1"/>
  <c r="AC17" i="2"/>
  <c r="X17" i="2"/>
  <c r="Y17" i="2" s="1"/>
  <c r="Z17" i="2" s="1"/>
  <c r="S17" i="2"/>
  <c r="AM16" i="2"/>
  <c r="AN16" i="2" s="1"/>
  <c r="AD16" i="2"/>
  <c r="AE16" i="2" s="1"/>
  <c r="AC16" i="2"/>
  <c r="X16" i="2"/>
  <c r="Y16" i="2" s="1"/>
  <c r="Z16" i="2" s="1"/>
  <c r="S16" i="2"/>
  <c r="T16" i="2" s="1"/>
  <c r="U16" i="2" s="1"/>
  <c r="AN15" i="2"/>
  <c r="AO15" i="2" s="1"/>
  <c r="AM15" i="2"/>
  <c r="AC15" i="2"/>
  <c r="AD15" i="2" s="1"/>
  <c r="AE15" i="2" s="1"/>
  <c r="X15" i="2"/>
  <c r="Y15" i="2" s="1"/>
  <c r="S15" i="2"/>
  <c r="T15" i="2" s="1"/>
  <c r="J12" i="2"/>
  <c r="G24" i="3" s="1"/>
  <c r="J11" i="2"/>
  <c r="G23" i="3" s="1"/>
  <c r="J10" i="2"/>
  <c r="G22" i="3" s="1"/>
  <c r="J9" i="2"/>
  <c r="G21" i="3" s="1"/>
  <c r="J8" i="2"/>
  <c r="G20" i="3" s="1"/>
  <c r="AI7" i="2"/>
  <c r="AH7" i="2"/>
  <c r="AG7" i="2"/>
  <c r="AF7" i="2" s="1"/>
  <c r="K93" i="3" s="1"/>
  <c r="J7" i="2"/>
  <c r="G19" i="3" s="1"/>
  <c r="AI6" i="2"/>
  <c r="AH6" i="2"/>
  <c r="AG6" i="2"/>
  <c r="J6" i="2"/>
  <c r="G18" i="3" s="1"/>
  <c r="AL5" i="2"/>
  <c r="J46" i="3" s="1"/>
  <c r="AK5" i="2"/>
  <c r="J45" i="3" s="1"/>
  <c r="AJ5" i="2"/>
  <c r="J44" i="3" s="1"/>
  <c r="AI5" i="2"/>
  <c r="AH5" i="2"/>
  <c r="AG5" i="2"/>
  <c r="AF5" i="2" s="1"/>
  <c r="K91" i="3" s="1"/>
  <c r="AB5" i="2"/>
  <c r="J42" i="3" s="1"/>
  <c r="AA5" i="2"/>
  <c r="J41" i="3" s="1"/>
  <c r="W5" i="2"/>
  <c r="J39" i="3" s="1"/>
  <c r="V5" i="2"/>
  <c r="J38" i="3" s="1"/>
  <c r="R5" i="2"/>
  <c r="J36" i="3" s="1"/>
  <c r="Q5" i="2"/>
  <c r="J35" i="3" s="1"/>
  <c r="P5" i="2"/>
  <c r="J34" i="3" s="1"/>
  <c r="O5" i="2"/>
  <c r="J33" i="3" s="1"/>
  <c r="J5" i="2"/>
  <c r="G17" i="3" s="1"/>
  <c r="AL4" i="2"/>
  <c r="I46" i="3" s="1"/>
  <c r="AK4" i="2"/>
  <c r="I45" i="3" s="1"/>
  <c r="AJ4" i="2"/>
  <c r="I44" i="3" s="1"/>
  <c r="AI4" i="2"/>
  <c r="AH4" i="2"/>
  <c r="AG4" i="2"/>
  <c r="AB4" i="2"/>
  <c r="I42" i="3" s="1"/>
  <c r="AA4" i="2"/>
  <c r="I41" i="3" s="1"/>
  <c r="W4" i="2"/>
  <c r="I39" i="3" s="1"/>
  <c r="V4" i="2"/>
  <c r="I38" i="3" s="1"/>
  <c r="R4" i="2"/>
  <c r="I36" i="3" s="1"/>
  <c r="Q4" i="2"/>
  <c r="I35" i="3" s="1"/>
  <c r="P4" i="2"/>
  <c r="I34" i="3" s="1"/>
  <c r="O4" i="2"/>
  <c r="I33" i="3" s="1"/>
  <c r="J4" i="2"/>
  <c r="G16" i="3" s="1"/>
  <c r="AI3" i="2"/>
  <c r="AH3" i="2"/>
  <c r="AG3" i="2"/>
  <c r="AF3" i="2" s="1"/>
  <c r="K89" i="3" s="1"/>
  <c r="J3" i="2"/>
  <c r="G15" i="3" s="1"/>
  <c r="AL2" i="2"/>
  <c r="K46" i="3" s="1"/>
  <c r="AK2" i="2"/>
  <c r="K45" i="3" s="1"/>
  <c r="AJ2" i="2"/>
  <c r="K44" i="3" s="1"/>
  <c r="AI2" i="2"/>
  <c r="AH2" i="2"/>
  <c r="AG2" i="2"/>
  <c r="AB2" i="2"/>
  <c r="K42" i="3" s="1"/>
  <c r="AA2" i="2"/>
  <c r="K41" i="3" s="1"/>
  <c r="W2" i="2"/>
  <c r="K39" i="3" s="1"/>
  <c r="V2" i="2"/>
  <c r="K38" i="3" s="1"/>
  <c r="R2" i="2"/>
  <c r="K36" i="3" s="1"/>
  <c r="Q2" i="2"/>
  <c r="K35" i="3" s="1"/>
  <c r="P2" i="2"/>
  <c r="K34" i="3" s="1"/>
  <c r="O2" i="2"/>
  <c r="K33" i="3" s="1"/>
  <c r="J2" i="2"/>
  <c r="G14" i="3" s="1"/>
  <c r="AL1" i="2"/>
  <c r="AL3" i="2" s="1"/>
  <c r="L46" i="3" s="1"/>
  <c r="AK1" i="2"/>
  <c r="AK3" i="2" s="1"/>
  <c r="L45" i="3" s="1"/>
  <c r="AJ1" i="2"/>
  <c r="H44" i="3" s="1"/>
  <c r="AI1" i="2"/>
  <c r="AH1" i="2"/>
  <c r="AG1" i="2"/>
  <c r="AF1" i="2" s="1"/>
  <c r="K87" i="3" s="1"/>
  <c r="AB1" i="2"/>
  <c r="H42" i="3" s="1"/>
  <c r="AA1" i="2"/>
  <c r="H41" i="3" s="1"/>
  <c r="W1" i="2"/>
  <c r="H39" i="3" s="1"/>
  <c r="V1" i="2"/>
  <c r="V3" i="2" s="1"/>
  <c r="L38" i="3" s="1"/>
  <c r="R1" i="2"/>
  <c r="R3" i="2" s="1"/>
  <c r="L36" i="3" s="1"/>
  <c r="Q1" i="2"/>
  <c r="H35" i="3" s="1"/>
  <c r="P1" i="2"/>
  <c r="H34" i="3" s="1"/>
  <c r="O1" i="2"/>
  <c r="H33" i="3" s="1"/>
  <c r="J1" i="2"/>
  <c r="G13" i="3" s="1"/>
  <c r="AP24" i="1"/>
  <c r="AS24" i="1" s="1"/>
  <c r="AF24" i="1"/>
  <c r="AA24" i="1"/>
  <c r="V24" i="1"/>
  <c r="Q24" i="1"/>
  <c r="AP23" i="1"/>
  <c r="AF23" i="1"/>
  <c r="AA23" i="1"/>
  <c r="V23" i="1"/>
  <c r="Q23" i="1"/>
  <c r="AS23" i="1" s="1"/>
  <c r="AP22" i="1"/>
  <c r="AF22" i="1"/>
  <c r="AA22" i="1"/>
  <c r="V22" i="1"/>
  <c r="Q22" i="1"/>
  <c r="AS22" i="1" s="1"/>
  <c r="AP21" i="1"/>
  <c r="AS21" i="1" s="1"/>
  <c r="AF21" i="1"/>
  <c r="AA21" i="1"/>
  <c r="V21" i="1"/>
  <c r="Q21" i="1"/>
  <c r="AP20" i="1"/>
  <c r="AS20" i="1" s="1"/>
  <c r="AF20" i="1"/>
  <c r="AA20" i="1"/>
  <c r="V20" i="1"/>
  <c r="Q20" i="1"/>
  <c r="AP18" i="1"/>
  <c r="AQ18" i="1" s="1"/>
  <c r="AR18" i="1" s="1"/>
  <c r="AF18" i="1"/>
  <c r="AG18" i="1" s="1"/>
  <c r="AH18" i="1" s="1"/>
  <c r="AA18" i="1"/>
  <c r="AB18" i="1" s="1"/>
  <c r="AC18" i="1" s="1"/>
  <c r="V18" i="1"/>
  <c r="W18" i="1" s="1"/>
  <c r="X18" i="1" s="1"/>
  <c r="Q18" i="1"/>
  <c r="R18" i="1" s="1"/>
  <c r="S18" i="1" s="1"/>
  <c r="AI18" i="1" s="1"/>
  <c r="AQ17" i="1"/>
  <c r="AR17" i="1" s="1"/>
  <c r="AP17" i="1"/>
  <c r="AF17" i="1"/>
  <c r="AG17" i="1" s="1"/>
  <c r="AH17" i="1" s="1"/>
  <c r="AC17" i="1"/>
  <c r="AB17" i="1"/>
  <c r="AA17" i="1"/>
  <c r="V17" i="1"/>
  <c r="W17" i="1" s="1"/>
  <c r="X17" i="1" s="1"/>
  <c r="Q17" i="1"/>
  <c r="R17" i="1" s="1"/>
  <c r="S17" i="1" s="1"/>
  <c r="AI17" i="1" s="1"/>
  <c r="AP16" i="1"/>
  <c r="AQ16" i="1" s="1"/>
  <c r="AR16" i="1" s="1"/>
  <c r="AF16" i="1"/>
  <c r="AG16" i="1" s="1"/>
  <c r="AH16" i="1" s="1"/>
  <c r="AA16" i="1"/>
  <c r="AB16" i="1" s="1"/>
  <c r="AC16" i="1" s="1"/>
  <c r="V16" i="1"/>
  <c r="AS16" i="1" s="1"/>
  <c r="AT16" i="1" s="1"/>
  <c r="AU16" i="1" s="1"/>
  <c r="Q16" i="1"/>
  <c r="R16" i="1" s="1"/>
  <c r="S16" i="1" s="1"/>
  <c r="AQ15" i="1"/>
  <c r="AP15" i="1"/>
  <c r="AF15" i="1"/>
  <c r="AG15" i="1" s="1"/>
  <c r="AA15" i="1"/>
  <c r="AB15" i="1" s="1"/>
  <c r="W15" i="1"/>
  <c r="V15" i="1"/>
  <c r="Q15" i="1"/>
  <c r="R15" i="1" s="1"/>
  <c r="AL7" i="1"/>
  <c r="AK7" i="1"/>
  <c r="AJ7" i="1"/>
  <c r="AI7" i="1" s="1"/>
  <c r="K92" i="4" s="1"/>
  <c r="AL6" i="1"/>
  <c r="AK6" i="1"/>
  <c r="AJ6" i="1"/>
  <c r="AI6" i="1"/>
  <c r="K91" i="4" s="1"/>
  <c r="AO5" i="1"/>
  <c r="J45" i="4" s="1"/>
  <c r="AN5" i="1"/>
  <c r="J44" i="4" s="1"/>
  <c r="AM5" i="1"/>
  <c r="J43" i="4" s="1"/>
  <c r="AL5" i="1"/>
  <c r="AK5" i="1"/>
  <c r="AJ5" i="1"/>
  <c r="AI5" i="1" s="1"/>
  <c r="K90" i="4" s="1"/>
  <c r="AE5" i="1"/>
  <c r="J41" i="4" s="1"/>
  <c r="AD5" i="1"/>
  <c r="J40" i="4" s="1"/>
  <c r="Z5" i="1"/>
  <c r="J38" i="4" s="1"/>
  <c r="Y5" i="1"/>
  <c r="J37" i="4" s="1"/>
  <c r="U5" i="1"/>
  <c r="J35" i="4" s="1"/>
  <c r="T5" i="1"/>
  <c r="J34" i="4" s="1"/>
  <c r="P5" i="1"/>
  <c r="J32" i="4" s="1"/>
  <c r="O5" i="1"/>
  <c r="J31" i="4" s="1"/>
  <c r="AO4" i="1"/>
  <c r="I45" i="4" s="1"/>
  <c r="AN4" i="1"/>
  <c r="I44" i="4" s="1"/>
  <c r="AM4" i="1"/>
  <c r="I43" i="4" s="1"/>
  <c r="AL4" i="1"/>
  <c r="AK4" i="1"/>
  <c r="AJ4" i="1"/>
  <c r="AI4" i="1"/>
  <c r="K89" i="4" s="1"/>
  <c r="AE4" i="1"/>
  <c r="I41" i="4" s="1"/>
  <c r="AD4" i="1"/>
  <c r="I40" i="4" s="1"/>
  <c r="Z4" i="1"/>
  <c r="I38" i="4" s="1"/>
  <c r="Y4" i="1"/>
  <c r="I37" i="4" s="1"/>
  <c r="U4" i="1"/>
  <c r="I35" i="4" s="1"/>
  <c r="T4" i="1"/>
  <c r="I34" i="4" s="1"/>
  <c r="P4" i="1"/>
  <c r="I32" i="4" s="1"/>
  <c r="O4" i="1"/>
  <c r="I31" i="4" s="1"/>
  <c r="AO3" i="1"/>
  <c r="L45" i="4" s="1"/>
  <c r="AN3" i="1"/>
  <c r="L44" i="4" s="1"/>
  <c r="AM3" i="1"/>
  <c r="L43" i="4" s="1"/>
  <c r="AL3" i="1"/>
  <c r="AK3" i="1"/>
  <c r="AI3" i="1" s="1"/>
  <c r="K88" i="4" s="1"/>
  <c r="AJ3" i="1"/>
  <c r="AE3" i="1"/>
  <c r="L41" i="4" s="1"/>
  <c r="AD3" i="1"/>
  <c r="L40" i="4" s="1"/>
  <c r="Y3" i="1"/>
  <c r="L37" i="4" s="1"/>
  <c r="U3" i="1"/>
  <c r="L35" i="4" s="1"/>
  <c r="P3" i="1"/>
  <c r="L32" i="4" s="1"/>
  <c r="O3" i="1"/>
  <c r="L31" i="4" s="1"/>
  <c r="J3" i="1"/>
  <c r="F18" i="4" s="1"/>
  <c r="AO2" i="1"/>
  <c r="K45" i="4" s="1"/>
  <c r="AN2" i="1"/>
  <c r="K44" i="4" s="1"/>
  <c r="AM2" i="1"/>
  <c r="K43" i="4" s="1"/>
  <c r="AL2" i="1"/>
  <c r="AK2" i="1"/>
  <c r="AJ2" i="1"/>
  <c r="AI2" i="1" s="1"/>
  <c r="K87" i="4" s="1"/>
  <c r="AE2" i="1"/>
  <c r="K41" i="4" s="1"/>
  <c r="AD2" i="1"/>
  <c r="K40" i="4" s="1"/>
  <c r="Z2" i="1"/>
  <c r="K38" i="4" s="1"/>
  <c r="Y2" i="1"/>
  <c r="K37" i="4" s="1"/>
  <c r="U2" i="1"/>
  <c r="K35" i="4" s="1"/>
  <c r="T2" i="1"/>
  <c r="K34" i="4" s="1"/>
  <c r="P2" i="1"/>
  <c r="K32" i="4" s="1"/>
  <c r="O2" i="1"/>
  <c r="K31" i="4" s="1"/>
  <c r="J2" i="1"/>
  <c r="F17" i="4" s="1"/>
  <c r="I2" i="1"/>
  <c r="J17" i="4" s="1"/>
  <c r="AO1" i="1"/>
  <c r="H45" i="4" s="1"/>
  <c r="AN1" i="1"/>
  <c r="H44" i="4" s="1"/>
  <c r="AM1" i="1"/>
  <c r="H43" i="4" s="1"/>
  <c r="AL1" i="1"/>
  <c r="AK1" i="1"/>
  <c r="AJ1" i="1"/>
  <c r="AI1" i="1" s="1"/>
  <c r="K86" i="4" s="1"/>
  <c r="AE1" i="1"/>
  <c r="H41" i="4" s="1"/>
  <c r="AD1" i="1"/>
  <c r="H40" i="4" s="1"/>
  <c r="Z1" i="1"/>
  <c r="H38" i="4" s="1"/>
  <c r="Y1" i="1"/>
  <c r="H37" i="4" s="1"/>
  <c r="U1" i="1"/>
  <c r="H35" i="4" s="1"/>
  <c r="T1" i="1"/>
  <c r="T3" i="1" s="1"/>
  <c r="L34" i="4" s="1"/>
  <c r="P1" i="1"/>
  <c r="H32" i="4" s="1"/>
  <c r="O1" i="1"/>
  <c r="H31" i="4" s="1"/>
  <c r="J1" i="1"/>
  <c r="F16" i="4" s="1"/>
  <c r="I1" i="1"/>
  <c r="J16" i="4" s="1"/>
  <c r="AQ46" i="2" l="1"/>
  <c r="AQ42" i="2"/>
  <c r="AR42" i="2" s="1"/>
  <c r="AR43" i="2"/>
  <c r="AF29" i="2"/>
  <c r="AQ29" i="2" s="1"/>
  <c r="AR29" i="2" s="1"/>
  <c r="AF33" i="2"/>
  <c r="AN21" i="2"/>
  <c r="AO21" i="2" s="1"/>
  <c r="AP36" i="2"/>
  <c r="AF37" i="2"/>
  <c r="AP40" i="2"/>
  <c r="AF22" i="2"/>
  <c r="AP41" i="2"/>
  <c r="AB3" i="2"/>
  <c r="L42" i="3" s="1"/>
  <c r="AA3" i="2"/>
  <c r="L41" i="3" s="1"/>
  <c r="T26" i="2"/>
  <c r="U26" i="2" s="1"/>
  <c r="AF26" i="2" s="1"/>
  <c r="AQ26" i="2" s="1"/>
  <c r="AR26" i="2" s="1"/>
  <c r="AF30" i="2"/>
  <c r="AP33" i="2"/>
  <c r="AQ33" i="2" s="1"/>
  <c r="AR33" i="2" s="1"/>
  <c r="AP18" i="2"/>
  <c r="AQ18" i="2" s="1"/>
  <c r="AR18" i="2" s="1"/>
  <c r="AF34" i="2"/>
  <c r="AQ34" i="2" s="1"/>
  <c r="AR34" i="2" s="1"/>
  <c r="AP37" i="2"/>
  <c r="AQ37" i="2" s="1"/>
  <c r="AR37" i="2" s="1"/>
  <c r="AP22" i="2"/>
  <c r="AQ22" i="2" s="1"/>
  <c r="AR22" i="2" s="1"/>
  <c r="AQ38" i="2"/>
  <c r="AR38" i="2" s="1"/>
  <c r="AJ3" i="2"/>
  <c r="L44" i="3" s="1"/>
  <c r="AP23" i="2"/>
  <c r="AQ23" i="2" s="1"/>
  <c r="AR23" i="2" s="1"/>
  <c r="T38" i="2"/>
  <c r="U38" i="2" s="1"/>
  <c r="AF38" i="2" s="1"/>
  <c r="Q3" i="2"/>
  <c r="L35" i="3" s="1"/>
  <c r="AP15" i="2"/>
  <c r="AP30" i="2"/>
  <c r="AF31" i="2"/>
  <c r="AP34" i="2"/>
  <c r="AP19" i="2"/>
  <c r="AP35" i="2"/>
  <c r="P3" i="2"/>
  <c r="L34" i="3" s="1"/>
  <c r="AP20" i="2"/>
  <c r="AQ20" i="2" s="1"/>
  <c r="AR20" i="2" s="1"/>
  <c r="T35" i="2"/>
  <c r="U35" i="2" s="1"/>
  <c r="AF35" i="2" s="1"/>
  <c r="AF39" i="2"/>
  <c r="AP27" i="2"/>
  <c r="AQ27" i="2" s="1"/>
  <c r="AR27" i="2" s="1"/>
  <c r="AF6" i="2"/>
  <c r="K92" i="3" s="1"/>
  <c r="AF28" i="2"/>
  <c r="AQ28" i="2" s="1"/>
  <c r="AR28" i="2" s="1"/>
  <c r="AF2" i="2"/>
  <c r="K88" i="3" s="1"/>
  <c r="K94" i="3" s="1"/>
  <c r="L88" i="3" s="1"/>
  <c r="AP16" i="2"/>
  <c r="AP32" i="2"/>
  <c r="AQ32" i="2" s="1"/>
  <c r="AR32" i="2" s="1"/>
  <c r="AF4" i="2"/>
  <c r="K90" i="3" s="1"/>
  <c r="AP17" i="2"/>
  <c r="AQ17" i="2" s="1"/>
  <c r="AR17" i="2" s="1"/>
  <c r="AF32" i="2"/>
  <c r="AF36" i="2"/>
  <c r="AQ36" i="2" s="1"/>
  <c r="AR36" i="2" s="1"/>
  <c r="T17" i="2"/>
  <c r="U17" i="2" s="1"/>
  <c r="AP24" i="2"/>
  <c r="AQ24" i="2" s="1"/>
  <c r="AR24" i="2" s="1"/>
  <c r="AP28" i="2"/>
  <c r="U15" i="2"/>
  <c r="J18" i="4"/>
  <c r="K16" i="4"/>
  <c r="K18" i="4" s="1"/>
  <c r="AD2" i="2"/>
  <c r="K43" i="3" s="1"/>
  <c r="AD4" i="2"/>
  <c r="I43" i="3" s="1"/>
  <c r="AE19" i="2"/>
  <c r="AF19" i="2" s="1"/>
  <c r="AQ19" i="2" s="1"/>
  <c r="AR19" i="2" s="1"/>
  <c r="AD5" i="2"/>
  <c r="J43" i="3" s="1"/>
  <c r="AD1" i="2"/>
  <c r="AQ30" i="2"/>
  <c r="AR30" i="2" s="1"/>
  <c r="AF16" i="2"/>
  <c r="F19" i="4"/>
  <c r="G17" i="4" s="1"/>
  <c r="AQ35" i="2"/>
  <c r="AR35" i="2" s="1"/>
  <c r="L91" i="4"/>
  <c r="R2" i="1"/>
  <c r="K33" i="4" s="1"/>
  <c r="R1" i="1"/>
  <c r="S15" i="1"/>
  <c r="AI15" i="1" s="1"/>
  <c r="R4" i="1"/>
  <c r="I33" i="4" s="1"/>
  <c r="R5" i="1"/>
  <c r="J33" i="4" s="1"/>
  <c r="AF20" i="2"/>
  <c r="AF24" i="2"/>
  <c r="G25" i="3"/>
  <c r="H20" i="3" s="1"/>
  <c r="AO16" i="2"/>
  <c r="AN1" i="2"/>
  <c r="AN2" i="2"/>
  <c r="K47" i="3" s="1"/>
  <c r="AQ31" i="2"/>
  <c r="AR31" i="2" s="1"/>
  <c r="L14" i="3"/>
  <c r="L89" i="4"/>
  <c r="AB2" i="1"/>
  <c r="K39" i="4" s="1"/>
  <c r="AB1" i="1"/>
  <c r="AC15" i="1"/>
  <c r="AB4" i="1"/>
  <c r="I39" i="4" s="1"/>
  <c r="AB5" i="1"/>
  <c r="J39" i="4" s="1"/>
  <c r="Z15" i="2"/>
  <c r="Y1" i="2"/>
  <c r="Y4" i="2"/>
  <c r="I40" i="3" s="1"/>
  <c r="Y5" i="2"/>
  <c r="J40" i="3" s="1"/>
  <c r="Y2" i="2"/>
  <c r="K40" i="3" s="1"/>
  <c r="K93" i="4"/>
  <c r="L90" i="4" s="1"/>
  <c r="L86" i="4"/>
  <c r="AG4" i="1"/>
  <c r="I42" i="4" s="1"/>
  <c r="AG1" i="1"/>
  <c r="AH15" i="1"/>
  <c r="AG2" i="1"/>
  <c r="K42" i="4" s="1"/>
  <c r="AG5" i="1"/>
  <c r="J42" i="4" s="1"/>
  <c r="L23" i="3"/>
  <c r="G18" i="4"/>
  <c r="W2" i="1"/>
  <c r="K36" i="4" s="1"/>
  <c r="AF17" i="2"/>
  <c r="AF21" i="2"/>
  <c r="AQ21" i="2" s="1"/>
  <c r="AR21" i="2" s="1"/>
  <c r="AQ39" i="2"/>
  <c r="AR39" i="2" s="1"/>
  <c r="AQ4" i="1"/>
  <c r="I46" i="4" s="1"/>
  <c r="K17" i="4"/>
  <c r="L88" i="4"/>
  <c r="AI16" i="1"/>
  <c r="AF25" i="2"/>
  <c r="AQ25" i="2" s="1"/>
  <c r="AR25" i="2" s="1"/>
  <c r="AS15" i="1"/>
  <c r="AQ1" i="1"/>
  <c r="AQ2" i="1"/>
  <c r="K46" i="4" s="1"/>
  <c r="AN5" i="2"/>
  <c r="J47" i="3" s="1"/>
  <c r="H45" i="3"/>
  <c r="H34" i="4"/>
  <c r="AN4" i="2"/>
  <c r="I47" i="3" s="1"/>
  <c r="H36" i="3"/>
  <c r="H46" i="3"/>
  <c r="W16" i="1"/>
  <c r="X16" i="1" s="1"/>
  <c r="K15" i="3"/>
  <c r="L13" i="3" s="1"/>
  <c r="AS18" i="1"/>
  <c r="AT18" i="1" s="1"/>
  <c r="AU18" i="1" s="1"/>
  <c r="W4" i="1"/>
  <c r="I36" i="4" s="1"/>
  <c r="K25" i="3"/>
  <c r="L22" i="3" s="1"/>
  <c r="X15" i="1"/>
  <c r="W1" i="1"/>
  <c r="AS17" i="1"/>
  <c r="AT17" i="1" s="1"/>
  <c r="AU17" i="1" s="1"/>
  <c r="Z3" i="1"/>
  <c r="L38" i="4" s="1"/>
  <c r="O3" i="2"/>
  <c r="L33" i="3" s="1"/>
  <c r="H38" i="3"/>
  <c r="W3" i="2"/>
  <c r="L39" i="3" s="1"/>
  <c r="AQ5" i="1"/>
  <c r="J46" i="4" s="1"/>
  <c r="AR15" i="1"/>
  <c r="L90" i="3" l="1"/>
  <c r="H19" i="3"/>
  <c r="H17" i="3"/>
  <c r="L87" i="3"/>
  <c r="AQ41" i="2"/>
  <c r="AR41" i="2" s="1"/>
  <c r="T4" i="2"/>
  <c r="I37" i="3" s="1"/>
  <c r="AQ40" i="2"/>
  <c r="AR40" i="2" s="1"/>
  <c r="T2" i="2"/>
  <c r="K37" i="3" s="1"/>
  <c r="AF15" i="2"/>
  <c r="AQ15" i="2" s="1"/>
  <c r="T1" i="2"/>
  <c r="T3" i="2" s="1"/>
  <c r="L37" i="3" s="1"/>
  <c r="AQ16" i="2"/>
  <c r="AR16" i="2" s="1"/>
  <c r="T5" i="2"/>
  <c r="J37" i="3" s="1"/>
  <c r="L15" i="3"/>
  <c r="H24" i="3"/>
  <c r="AQ1" i="2"/>
  <c r="AQ2" i="2"/>
  <c r="K48" i="3" s="1"/>
  <c r="AR15" i="2"/>
  <c r="AQ4" i="2"/>
  <c r="I48" i="3" s="1"/>
  <c r="AQ5" i="2"/>
  <c r="J48" i="3" s="1"/>
  <c r="H33" i="4"/>
  <c r="R3" i="1"/>
  <c r="L33" i="4" s="1"/>
  <c r="L91" i="3"/>
  <c r="AQ3" i="1"/>
  <c r="L46" i="4" s="1"/>
  <c r="H46" i="4"/>
  <c r="L92" i="3"/>
  <c r="H39" i="4"/>
  <c r="AB3" i="1"/>
  <c r="L39" i="4" s="1"/>
  <c r="G16" i="4"/>
  <c r="G19" i="4" s="1"/>
  <c r="H13" i="3"/>
  <c r="L89" i="3"/>
  <c r="H16" i="3"/>
  <c r="H15" i="3"/>
  <c r="H37" i="3"/>
  <c r="AT15" i="1"/>
  <c r="H23" i="3"/>
  <c r="H47" i="3"/>
  <c r="AN3" i="2"/>
  <c r="L47" i="3" s="1"/>
  <c r="L93" i="3"/>
  <c r="H36" i="4"/>
  <c r="W3" i="1"/>
  <c r="L36" i="4" s="1"/>
  <c r="H40" i="3"/>
  <c r="Y3" i="2"/>
  <c r="L40" i="3" s="1"/>
  <c r="H22" i="3"/>
  <c r="W5" i="1"/>
  <c r="J36" i="4" s="1"/>
  <c r="H18" i="3"/>
  <c r="L92" i="4"/>
  <c r="L24" i="3"/>
  <c r="L25" i="3" s="1"/>
  <c r="H14" i="3"/>
  <c r="H21" i="3"/>
  <c r="L87" i="4"/>
  <c r="L93" i="4" s="1"/>
  <c r="AD3" i="2"/>
  <c r="L43" i="3" s="1"/>
  <c r="H43" i="3"/>
  <c r="H42" i="4"/>
  <c r="AG3" i="1"/>
  <c r="L42" i="4" s="1"/>
  <c r="L94" i="3" l="1"/>
  <c r="AU15" i="1"/>
  <c r="AT5" i="1"/>
  <c r="J47" i="4" s="1"/>
  <c r="AT2" i="1"/>
  <c r="K47" i="4" s="1"/>
  <c r="AT1" i="1"/>
  <c r="AT4" i="1"/>
  <c r="I47" i="4" s="1"/>
  <c r="H25" i="3"/>
  <c r="H48" i="3"/>
  <c r="AQ3" i="2"/>
  <c r="L48" i="3" s="1"/>
  <c r="AR1" i="2"/>
  <c r="E87" i="3" s="1"/>
  <c r="AR2" i="2"/>
  <c r="E88" i="3" s="1"/>
  <c r="F88" i="3" s="1"/>
  <c r="AR3" i="2"/>
  <c r="E89" i="3" s="1"/>
  <c r="F89" i="3" s="1"/>
  <c r="H47" i="4" l="1"/>
  <c r="AT3" i="1"/>
  <c r="L47" i="4" s="1"/>
  <c r="F87" i="3"/>
  <c r="F90" i="3" s="1"/>
  <c r="E90" i="3"/>
  <c r="AU2" i="1"/>
  <c r="E87" i="4" s="1"/>
  <c r="F87" i="4" s="1"/>
  <c r="AU1" i="1"/>
  <c r="E86" i="4" s="1"/>
  <c r="AU3" i="1"/>
  <c r="E88" i="4" s="1"/>
  <c r="F88" i="4" s="1"/>
  <c r="E89" i="4" l="1"/>
  <c r="F86" i="4"/>
  <c r="F89" i="4" s="1"/>
</calcChain>
</file>

<file path=xl/sharedStrings.xml><?xml version="1.0" encoding="utf-8"?>
<sst xmlns="http://schemas.openxmlformats.org/spreadsheetml/2006/main" count="752" uniqueCount="228">
  <si>
    <t>Rural</t>
  </si>
  <si>
    <t>Coordinador</t>
  </si>
  <si>
    <t>N</t>
  </si>
  <si>
    <t>Total Liderazgo</t>
  </si>
  <si>
    <t>Urbana</t>
  </si>
  <si>
    <t>Director Rural</t>
  </si>
  <si>
    <t>Promedio</t>
  </si>
  <si>
    <t>Total Comunicación y relaciones</t>
  </si>
  <si>
    <t>Rector</t>
  </si>
  <si>
    <t>Desviación estándar</t>
  </si>
  <si>
    <t>Total Trabajo en equipo</t>
  </si>
  <si>
    <t>Mínimo</t>
  </si>
  <si>
    <t>Total Negociación y mediación</t>
  </si>
  <si>
    <t>Máximo</t>
  </si>
  <si>
    <t>Total Compromiso social</t>
  </si>
  <si>
    <t>Total Iniciativa</t>
  </si>
  <si>
    <t>Total Orientación al logro</t>
  </si>
  <si>
    <t>Número</t>
  </si>
  <si>
    <t>Entidad territorial certificada (deparatmento o municipio certificado en educación)</t>
  </si>
  <si>
    <t>Municipio</t>
  </si>
  <si>
    <t>Datos de identificación del docente evaluado</t>
  </si>
  <si>
    <t>Para cada docente, la suma de las ponderaciones de las 4 áreas de gestión debe ser igual a 70</t>
  </si>
  <si>
    <t>Valoración de competencias funcionales</t>
  </si>
  <si>
    <t>Para cada directivo docente evaluado se deben seleccionar las tres competencias comportamentales evaluadas</t>
  </si>
  <si>
    <t>Evaluación competencias comportamentales</t>
  </si>
  <si>
    <t>Resultado final</t>
  </si>
  <si>
    <t>Documento</t>
  </si>
  <si>
    <t>Zona</t>
  </si>
  <si>
    <t>Cargo</t>
  </si>
  <si>
    <t>Comportamentales</t>
  </si>
  <si>
    <t>Tipo de identificación</t>
  </si>
  <si>
    <t>Número de documento</t>
  </si>
  <si>
    <t>Apellidos y nombres</t>
  </si>
  <si>
    <t>Establecimiento educativo</t>
  </si>
  <si>
    <t>Código DANE</t>
  </si>
  <si>
    <t>Cargo del Directivo Docente</t>
  </si>
  <si>
    <t>Ponderación directiva</t>
  </si>
  <si>
    <t>Ponderación académica</t>
  </si>
  <si>
    <t>Ponderación administrativa</t>
  </si>
  <si>
    <t>Ponderación comunitaria</t>
  </si>
  <si>
    <t>Planeación organización</t>
  </si>
  <si>
    <t>Ejecución</t>
  </si>
  <si>
    <t>SUMA directiva</t>
  </si>
  <si>
    <t>Promedio directiva</t>
  </si>
  <si>
    <t>Pedagógica y didáctica</t>
  </si>
  <si>
    <t>Innovación / Direccionamiento</t>
  </si>
  <si>
    <t>SUMA académica</t>
  </si>
  <si>
    <t>Promedio académica</t>
  </si>
  <si>
    <t>Administración de recursos</t>
  </si>
  <si>
    <t>Gestión del talento humano</t>
  </si>
  <si>
    <t>SUMA administrativa</t>
  </si>
  <si>
    <t>Promedio administrativa</t>
  </si>
  <si>
    <t>Comunicación institucional</t>
  </si>
  <si>
    <t>Interacción comunidad</t>
  </si>
  <si>
    <t>SUMA comunitaria</t>
  </si>
  <si>
    <t>Promedio comunitaria</t>
  </si>
  <si>
    <t>Subtotal funcionales</t>
  </si>
  <si>
    <t>Comportamental 1</t>
  </si>
  <si>
    <t>Comportamental 2</t>
  </si>
  <si>
    <t>Comportamental 3</t>
  </si>
  <si>
    <t>Puntaje comportamental 1</t>
  </si>
  <si>
    <t>Puntaje comportamental 2</t>
  </si>
  <si>
    <t>Puntaje comportamental 3</t>
  </si>
  <si>
    <t>SUMA</t>
  </si>
  <si>
    <t>Promedio comportamentales</t>
  </si>
  <si>
    <t>Ponderación comportamentales</t>
  </si>
  <si>
    <t>Puntaje total</t>
  </si>
  <si>
    <t>Valoración final</t>
  </si>
  <si>
    <t>CC</t>
  </si>
  <si>
    <t>Liderazgo</t>
  </si>
  <si>
    <t>NORTE DE SANTANDER</t>
  </si>
  <si>
    <t>LOS PATIOS</t>
  </si>
  <si>
    <t xml:space="preserve">CASTELLANOS CONTRERAS LUZ AMPARO </t>
  </si>
  <si>
    <t>INSTITUTO TÉCNICO MARIO PEZZOTTI LEMUS</t>
  </si>
  <si>
    <t>Comunicación y relaciones</t>
  </si>
  <si>
    <t>Iniciativa</t>
  </si>
  <si>
    <t>CE</t>
  </si>
  <si>
    <t>Director rural</t>
  </si>
  <si>
    <t xml:space="preserve">BECERRA YAÑEZ RAUL SILVERIO </t>
  </si>
  <si>
    <t>REINEL ROBAYO GONZALEZ</t>
  </si>
  <si>
    <t>Compromiso social</t>
  </si>
  <si>
    <t>RANGEL PEINADO CARLOS LUIS</t>
  </si>
  <si>
    <t>Ciencias Naturales y Educación Ambiental</t>
  </si>
  <si>
    <t>Ciencias Sociales</t>
  </si>
  <si>
    <t>Educación Artística y Cultural</t>
  </si>
  <si>
    <t>Educación Física, Recreación y Deportes</t>
  </si>
  <si>
    <t>Educación Ética y en Valores</t>
  </si>
  <si>
    <t>Educación Religiosa</t>
  </si>
  <si>
    <t>Humanidades - Lengua Castellana</t>
  </si>
  <si>
    <t>Idioma Extranjero</t>
  </si>
  <si>
    <t>Matemáticas</t>
  </si>
  <si>
    <t>Tecnología e Informática</t>
  </si>
  <si>
    <t>Filosofía</t>
  </si>
  <si>
    <t>Ciencias Económicas y Políticas</t>
  </si>
  <si>
    <t>Entidad territorial certificada (departamento o municipio certificado en educación)</t>
  </si>
  <si>
    <t xml:space="preserve">Datos de identificación del docente evaluado </t>
  </si>
  <si>
    <t>Para cada docente, la suma de las ponderaciones de las 3 áreas de gestión debe ser igual a 70</t>
  </si>
  <si>
    <t>Valoración de las competencias funcionales</t>
  </si>
  <si>
    <t>Para cada docente evaluado se deben seleccionar las tres competencias comportamentales evaluadas</t>
  </si>
  <si>
    <t>Áreas</t>
  </si>
  <si>
    <t>Niveles</t>
  </si>
  <si>
    <t>Área</t>
  </si>
  <si>
    <t>Nivel</t>
  </si>
  <si>
    <t>Dominio curricular</t>
  </si>
  <si>
    <t>Evaluación aprendizaje</t>
  </si>
  <si>
    <t>Uso de recursos</t>
  </si>
  <si>
    <t>Seguimiento de procesos</t>
  </si>
  <si>
    <t>Preescolar</t>
  </si>
  <si>
    <t>NÚÑEZ CHIQUILLO JUDITH MARCELA</t>
  </si>
  <si>
    <t>Básica primaria</t>
  </si>
  <si>
    <t>Trabajo en equipo</t>
  </si>
  <si>
    <t>MEJÍA MARÍA EUGENIA</t>
  </si>
  <si>
    <t>básica primaria</t>
  </si>
  <si>
    <t>Educación Artística y Cultural (Integral)</t>
  </si>
  <si>
    <t>Básica secundaria y media</t>
  </si>
  <si>
    <t>PORTILLA VILLABONA EUCLIDES</t>
  </si>
  <si>
    <t>liderazgo</t>
  </si>
  <si>
    <t>iniciativa</t>
  </si>
  <si>
    <t>Orientación al logro</t>
  </si>
  <si>
    <t>Educación Artística y Cultural – Plásticas</t>
  </si>
  <si>
    <t>Negociación y mediación</t>
  </si>
  <si>
    <t>PARRA CARRILLO RAUL</t>
  </si>
  <si>
    <t>Educación Artística y Cultural – A. Escénicas</t>
  </si>
  <si>
    <t>FIGUEROA BLANCO FREDY EDUARDO</t>
  </si>
  <si>
    <t>Educación Artística y Cultural – Danzas</t>
  </si>
  <si>
    <t>MARIÑO CAMARGO MARIA ELIZABETH</t>
  </si>
  <si>
    <t>Idioma Extranjero – Inglés</t>
  </si>
  <si>
    <t>ANAVITARTE RODRIGUEZ MARIA SHIRLEY</t>
  </si>
  <si>
    <t>Educación Ética y en valores</t>
  </si>
  <si>
    <t>RAMIREZ PINTO MARTHA CECILIA</t>
  </si>
  <si>
    <t>DIAZ LUZ MARINA</t>
  </si>
  <si>
    <t>MANRIQUE CEPEDA ALFREDO</t>
  </si>
  <si>
    <t>Ciencias Naturales – Física</t>
  </si>
  <si>
    <t>Idioma Extranjero – Francés</t>
  </si>
  <si>
    <t>ACOSTA GALVÁN DIMAR EMILIO</t>
  </si>
  <si>
    <t>ROZO ORTIZ MARY ELIZABETH</t>
  </si>
  <si>
    <t>GELVEZ MALDONADO JESUS ALBERTO</t>
  </si>
  <si>
    <t>CARRERO BLANCO MARIA XIMENA</t>
  </si>
  <si>
    <t>Ciencias Naturales – Química</t>
  </si>
  <si>
    <t>CUADROS ACUÑA AMINTA</t>
  </si>
  <si>
    <t>GALVIS PORTILLA YESENIA</t>
  </si>
  <si>
    <t>RIOS DUQUE ALEXANDRA</t>
  </si>
  <si>
    <t>CADAVID SALAZAR DIANA KATHERINE</t>
  </si>
  <si>
    <t>MOLANO HERNANDEZ PIEDAD CLEMENCIA</t>
  </si>
  <si>
    <t>PARADA ALFONSO DIANA PAOLA</t>
  </si>
  <si>
    <t>CONTRERAS CONTRERAS ELIZABET</t>
  </si>
  <si>
    <t>MEDINA CAMACHO DEYSY YURLEY</t>
  </si>
  <si>
    <t>GUTIERREZ GOMEZ MARLY ELENA</t>
  </si>
  <si>
    <t>PARADA LOZANO ALVARO RICARDO</t>
  </si>
  <si>
    <t>BELTRAN ARDILA BENJAMIN</t>
  </si>
  <si>
    <t>CORONEL OMAÑA WILLIAM EDUARDO</t>
  </si>
  <si>
    <t>SANDRA MILENA BAUTISTA CARRILLO</t>
  </si>
  <si>
    <t xml:space="preserve"> JENNY KATHERIE JAIMES HERNÁNDEZ</t>
  </si>
  <si>
    <t xml:space="preserve">SANDRA LILIANA TARAZONA  JAIMES </t>
  </si>
  <si>
    <t>ADRIAN YESID CELIS ISIDRO</t>
  </si>
  <si>
    <t xml:space="preserve">EDGAR ALBERTO CHACÓN COMBARIZA </t>
  </si>
  <si>
    <t>FRANSIS YIDETH TARAZONA RAMIREZ</t>
  </si>
  <si>
    <t>J. ISAI VELASCO RIVERA</t>
  </si>
  <si>
    <t>INSTIRUTO TECNICO MARIO PEZZOTTI LEMUS</t>
  </si>
  <si>
    <t>SOBRESALIENTE</t>
  </si>
  <si>
    <t>MINISTERIO DE EDUCACIÓN NACIONAL</t>
  </si>
  <si>
    <t>EVALUACIÓN ANUAL DE DESEMPEÑO DE DOCENTES Y DIRECTIVOS DOCENTES</t>
  </si>
  <si>
    <t>RESULTADOS DE DOCENTES - EVALUACIÓN 2016</t>
  </si>
  <si>
    <t>INFORME DE RESUMEN</t>
  </si>
  <si>
    <t>ENTIDAD TERRITORIAL:</t>
  </si>
  <si>
    <t>CONSOLIDADO DEL TOTAL DE DOCENTES EVALUADOS</t>
  </si>
  <si>
    <t>Según área (secundaria y media)</t>
  </si>
  <si>
    <t>Según zona</t>
  </si>
  <si>
    <t>%</t>
  </si>
  <si>
    <t>Ciencias naturales y educación ambiental</t>
  </si>
  <si>
    <t>Ciencias sociales</t>
  </si>
  <si>
    <t>Educación artística y cultural</t>
  </si>
  <si>
    <t>TOTAL</t>
  </si>
  <si>
    <t>Educación física, recreación y deportes</t>
  </si>
  <si>
    <t>Educación ética y en valores</t>
  </si>
  <si>
    <t>Educación religiosa</t>
  </si>
  <si>
    <t>Según nivel</t>
  </si>
  <si>
    <t>Tecnología e informática</t>
  </si>
  <si>
    <t>B. primaria</t>
  </si>
  <si>
    <t>Ciencias económicas y políticas</t>
  </si>
  <si>
    <t>B. sec. y media</t>
  </si>
  <si>
    <t>PROMEDIOS DE LAS COMPETENCIAS EN EL GRUPO DE DOCENTES EVALUADOS</t>
  </si>
  <si>
    <t>Para la interpretación de la columna 4 (Promedio) se deben tener en cuenta las categorías de la escala:</t>
  </si>
  <si>
    <t>No satisfactorio (1-59,9); Satisfactorio (60-89,9); Sobresaliente (90-100)</t>
  </si>
  <si>
    <t>COMPETENCIAS EVALUADAS</t>
  </si>
  <si>
    <r>
      <rPr>
        <b/>
        <sz val="8"/>
        <color rgb="FF000000"/>
        <rFont val="Verdana"/>
        <family val="2"/>
      </rPr>
      <t>Número de docentes</t>
    </r>
    <r>
      <rPr>
        <b/>
        <vertAlign val="superscript"/>
        <sz val="8"/>
        <color rgb="FF000000"/>
        <rFont val="Verdana"/>
        <family val="2"/>
      </rPr>
      <t>1</t>
    </r>
  </si>
  <si>
    <r>
      <rPr>
        <b/>
        <sz val="8"/>
        <color rgb="FF000000"/>
        <rFont val="Verdana"/>
        <family val="2"/>
      </rPr>
      <t>Puntaje mínimo</t>
    </r>
    <r>
      <rPr>
        <b/>
        <vertAlign val="superscript"/>
        <sz val="8"/>
        <color rgb="FF000000"/>
        <rFont val="Verdana"/>
        <family val="2"/>
      </rPr>
      <t>2</t>
    </r>
  </si>
  <si>
    <r>
      <rPr>
        <b/>
        <sz val="8"/>
        <color rgb="FF000000"/>
        <rFont val="Verdana"/>
        <family val="2"/>
      </rPr>
      <t>Puntaje máximo</t>
    </r>
    <r>
      <rPr>
        <b/>
        <vertAlign val="superscript"/>
        <sz val="8"/>
        <color rgb="FF000000"/>
        <rFont val="Verdana"/>
        <family val="2"/>
      </rPr>
      <t>3</t>
    </r>
  </si>
  <si>
    <r>
      <rPr>
        <b/>
        <sz val="8"/>
        <color rgb="FF000000"/>
        <rFont val="Verdana"/>
        <family val="2"/>
      </rPr>
      <t>Promedio</t>
    </r>
    <r>
      <rPr>
        <b/>
        <vertAlign val="superscript"/>
        <sz val="8"/>
        <color rgb="FF000000"/>
        <rFont val="Verdana"/>
        <family val="2"/>
      </rPr>
      <t>4</t>
    </r>
  </si>
  <si>
    <r>
      <rPr>
        <b/>
        <sz val="8"/>
        <color rgb="FF000000"/>
        <rFont val="Verdana"/>
        <family val="2"/>
      </rPr>
      <t>Desv. Estándar</t>
    </r>
    <r>
      <rPr>
        <b/>
        <vertAlign val="superscript"/>
        <sz val="8"/>
        <color rgb="FF000000"/>
        <rFont val="Verdana"/>
        <family val="2"/>
      </rPr>
      <t>5</t>
    </r>
  </si>
  <si>
    <t>Funcional</t>
  </si>
  <si>
    <t>Evaluación del aprendizaje</t>
  </si>
  <si>
    <t>GESTIÓN ACADÉMICA</t>
  </si>
  <si>
    <t>GESTIÓN ADMINISTRATIVA</t>
  </si>
  <si>
    <t>Interacción comunidad - entorno</t>
  </si>
  <si>
    <t>GESTIÓN COMUNITARIA</t>
  </si>
  <si>
    <t>Comportamental</t>
  </si>
  <si>
    <t>TOTAL COMPORTAMENTALES</t>
  </si>
  <si>
    <t>PUNTAJE TOTAL</t>
  </si>
  <si>
    <r>
      <rPr>
        <b/>
        <sz val="7"/>
        <color rgb="FF000000"/>
        <rFont val="Verdana"/>
        <family val="2"/>
      </rPr>
      <t>1.</t>
    </r>
    <r>
      <rPr>
        <sz val="7"/>
        <color rgb="FF000000"/>
        <rFont val="Verdana"/>
        <family val="2"/>
      </rPr>
      <t xml:space="preserve"> Docentes registrados en la base de datos.</t>
    </r>
  </si>
  <si>
    <r>
      <rPr>
        <b/>
        <sz val="7"/>
        <color rgb="FF000000"/>
        <rFont val="Verdana"/>
        <family val="2"/>
      </rPr>
      <t>2.</t>
    </r>
    <r>
      <rPr>
        <sz val="7"/>
        <color rgb="FF000000"/>
        <rFont val="Verdana"/>
        <family val="2"/>
      </rPr>
      <t xml:space="preserve"> Puntaje mínimo reportado en el grupo de docentes evaluados.</t>
    </r>
  </si>
  <si>
    <r>
      <rPr>
        <b/>
        <sz val="7"/>
        <color rgb="FF000000"/>
        <rFont val="Verdana"/>
        <family val="2"/>
      </rPr>
      <t>3.</t>
    </r>
    <r>
      <rPr>
        <sz val="7"/>
        <color rgb="FF000000"/>
        <rFont val="Verdana"/>
        <family val="2"/>
      </rPr>
      <t xml:space="preserve"> Puntaje máximo reportado en el grupo de docentes evaluados.</t>
    </r>
  </si>
  <si>
    <r>
      <rPr>
        <b/>
        <sz val="7"/>
        <color rgb="FF000000"/>
        <rFont val="Verdana"/>
        <family val="2"/>
      </rPr>
      <t>4.</t>
    </r>
    <r>
      <rPr>
        <sz val="7"/>
        <color rgb="FF000000"/>
        <rFont val="Verdana"/>
        <family val="2"/>
      </rPr>
      <t xml:space="preserve"> Dato que indica la tendencia del grupo de docentes evaluados. Aparece subrayado cuando es inferior a 60.</t>
    </r>
  </si>
  <si>
    <r>
      <rPr>
        <b/>
        <sz val="7"/>
        <color rgb="FF000000"/>
        <rFont val="Verdana"/>
        <family val="2"/>
      </rPr>
      <t>5.</t>
    </r>
    <r>
      <rPr>
        <sz val="7"/>
        <color rgb="FF000000"/>
        <rFont val="Verdana"/>
        <family val="2"/>
      </rPr>
      <t xml:space="preserve"> Dato sobre la variabilidad de los puntajes; a mayor desviación estándar, mayor grado de varibilidad entre los puntajes.</t>
    </r>
  </si>
  <si>
    <t>INFORME GRÁFICO</t>
  </si>
  <si>
    <t>Porcentaje de docentes por categoría</t>
  </si>
  <si>
    <t>Competencias comportamentales</t>
  </si>
  <si>
    <t>CATEGORÍA</t>
  </si>
  <si>
    <t>COMPETENCIA</t>
  </si>
  <si>
    <t>Frecuencia</t>
  </si>
  <si>
    <t>NO SATISFACTORIO</t>
  </si>
  <si>
    <t>SATISFACTORIO</t>
  </si>
  <si>
    <t>RESULTADOS DE DIRECTIVOS DOCENTES - EVALUACIÓN 2008</t>
  </si>
  <si>
    <t>CONSOLIDADO DEL TOTAL DE DIRECTIVOS DOCENTES EVALUADOS</t>
  </si>
  <si>
    <t>PROMEDIOS DE LAS COMPETENCIAS EN EL GRUPO DE DIRECTIVOS DOCENTES EVALUADOS</t>
  </si>
  <si>
    <r>
      <rPr>
        <b/>
        <sz val="8"/>
        <color rgb="FF000000"/>
        <rFont val="Verdana"/>
        <family val="2"/>
      </rPr>
      <t>Número de docentes</t>
    </r>
    <r>
      <rPr>
        <b/>
        <vertAlign val="superscript"/>
        <sz val="8"/>
        <color rgb="FF000000"/>
        <rFont val="Verdana"/>
        <family val="2"/>
      </rPr>
      <t>1</t>
    </r>
  </si>
  <si>
    <r>
      <rPr>
        <b/>
        <sz val="8"/>
        <color rgb="FF000000"/>
        <rFont val="Verdana"/>
        <family val="2"/>
      </rPr>
      <t>Puntaje mínimo</t>
    </r>
    <r>
      <rPr>
        <b/>
        <vertAlign val="superscript"/>
        <sz val="8"/>
        <color rgb="FF000000"/>
        <rFont val="Verdana"/>
        <family val="2"/>
      </rPr>
      <t>2</t>
    </r>
  </si>
  <si>
    <r>
      <rPr>
        <b/>
        <sz val="8"/>
        <color rgb="FF000000"/>
        <rFont val="Verdana"/>
        <family val="2"/>
      </rPr>
      <t>Puntaje máximo</t>
    </r>
    <r>
      <rPr>
        <b/>
        <vertAlign val="superscript"/>
        <sz val="8"/>
        <color rgb="FF000000"/>
        <rFont val="Verdana"/>
        <family val="2"/>
      </rPr>
      <t>3</t>
    </r>
  </si>
  <si>
    <r>
      <rPr>
        <b/>
        <sz val="8"/>
        <color rgb="FF000000"/>
        <rFont val="Verdana"/>
        <family val="2"/>
      </rPr>
      <t>Promedio</t>
    </r>
    <r>
      <rPr>
        <b/>
        <vertAlign val="superscript"/>
        <sz val="8"/>
        <color rgb="FF000000"/>
        <rFont val="Verdana"/>
        <family val="2"/>
      </rPr>
      <t>4</t>
    </r>
  </si>
  <si>
    <r>
      <rPr>
        <b/>
        <sz val="8"/>
        <color rgb="FF000000"/>
        <rFont val="Verdana"/>
        <family val="2"/>
      </rPr>
      <t>Desv. Estándar</t>
    </r>
    <r>
      <rPr>
        <b/>
        <vertAlign val="superscript"/>
        <sz val="8"/>
        <color rgb="FF000000"/>
        <rFont val="Verdana"/>
        <family val="2"/>
      </rPr>
      <t>5</t>
    </r>
  </si>
  <si>
    <t>Planeación y organización</t>
  </si>
  <si>
    <t>GESTIÓN DIRECTIVA</t>
  </si>
  <si>
    <t>Innovación y direccionamiento académico</t>
  </si>
  <si>
    <r>
      <rPr>
        <b/>
        <sz val="7"/>
        <color rgb="FF000000"/>
        <rFont val="Verdana"/>
        <family val="2"/>
      </rPr>
      <t>1.</t>
    </r>
    <r>
      <rPr>
        <sz val="7"/>
        <color rgb="FF000000"/>
        <rFont val="Verdana"/>
        <family val="2"/>
      </rPr>
      <t xml:space="preserve"> Docentes registrados en la base de datos.</t>
    </r>
  </si>
  <si>
    <r>
      <rPr>
        <b/>
        <sz val="7"/>
        <color rgb="FF000000"/>
        <rFont val="Verdana"/>
        <family val="2"/>
      </rPr>
      <t>2.</t>
    </r>
    <r>
      <rPr>
        <sz val="7"/>
        <color rgb="FF000000"/>
        <rFont val="Verdana"/>
        <family val="2"/>
      </rPr>
      <t xml:space="preserve"> Puntaje mínimo reportado en el grupo de docentes evaluados.</t>
    </r>
  </si>
  <si>
    <r>
      <rPr>
        <b/>
        <sz val="7"/>
        <color rgb="FF000000"/>
        <rFont val="Verdana"/>
        <family val="2"/>
      </rPr>
      <t>3.</t>
    </r>
    <r>
      <rPr>
        <sz val="7"/>
        <color rgb="FF000000"/>
        <rFont val="Verdana"/>
        <family val="2"/>
      </rPr>
      <t xml:space="preserve"> Puntaje máximo reportado en el grupo de docentes evaluados.</t>
    </r>
  </si>
  <si>
    <r>
      <rPr>
        <b/>
        <sz val="7"/>
        <color rgb="FF000000"/>
        <rFont val="Verdana"/>
        <family val="2"/>
      </rPr>
      <t>4.</t>
    </r>
    <r>
      <rPr>
        <sz val="7"/>
        <color rgb="FF000000"/>
        <rFont val="Verdana"/>
        <family val="2"/>
      </rPr>
      <t xml:space="preserve"> Dato que indica la tendencia del grupo de docentes evaluados. Aparece subrayado cuando es inferior a 60.</t>
    </r>
  </si>
  <si>
    <r>
      <rPr>
        <b/>
        <sz val="7"/>
        <color rgb="FF000000"/>
        <rFont val="Verdana"/>
        <family val="2"/>
      </rPr>
      <t>5.</t>
    </r>
    <r>
      <rPr>
        <sz val="7"/>
        <color rgb="FF000000"/>
        <rFont val="Verdana"/>
        <family val="2"/>
      </rPr>
      <t xml:space="preserve"> Dato sobre la variabilidad de los puntajes; a mayor desviación estándar, mayor grado de varibilidad entre los puntajes.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</si>
</sst>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 x14ac:knownFonts="1">
    <font>
      <sz val="10"/>
      <color rgb="FF000000"/>
      <name val="Arial"/>
      <scheme val="minor"/>
    </font>
    <font>
      <sz val="11"/>
      <color rgb="FF000000"/>
      <name val="Arial Narrow"/>
      <family val="2"/>
    </font>
    <font>
      <sz val="9"/>
      <color rgb="FF000000"/>
      <name val="Arial Narrow"/>
      <family val="2"/>
    </font>
    <font>
      <b/>
      <sz val="10"/>
      <color rgb="FF000000"/>
      <name val="Arial Narrow"/>
      <family val="2"/>
    </font>
    <font>
      <sz val="10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Calibri"/>
      <family val="2"/>
    </font>
    <font>
      <b/>
      <sz val="9"/>
      <color rgb="FF000000"/>
      <name val="Arial Narrow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12"/>
      <color rgb="FF000000"/>
      <name val="Calibri"/>
      <family val="2"/>
    </font>
    <font>
      <b/>
      <sz val="12"/>
      <color rgb="FF000000"/>
      <name val="Arial Narrow"/>
      <family val="2"/>
    </font>
    <font>
      <sz val="9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theme="1"/>
      <name val="Arial"/>
      <family val="2"/>
    </font>
    <font>
      <sz val="9"/>
      <color rgb="FF000000"/>
      <name val="Verdana"/>
      <family val="2"/>
    </font>
    <font>
      <b/>
      <sz val="9"/>
      <color rgb="FF000000"/>
      <name val="Verdana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b/>
      <sz val="6"/>
      <color rgb="FF000000"/>
      <name val="Verdana"/>
      <family val="2"/>
    </font>
    <font>
      <b/>
      <sz val="7"/>
      <color rgb="FF000000"/>
      <name val="Verdana"/>
      <family val="2"/>
    </font>
    <font>
      <sz val="7"/>
      <color rgb="FF000000"/>
      <name val="Verdana"/>
      <family val="2"/>
    </font>
    <font>
      <b/>
      <vertAlign val="superscript"/>
      <sz val="8"/>
      <color rgb="FF00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  <fill>
      <patternFill patternType="solid">
        <fgColor rgb="FFBFBFBF"/>
        <bgColor rgb="FFBFBFBF"/>
      </patternFill>
    </fill>
  </fills>
  <borders count="114">
    <border>
      <left/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FFFFFF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FFFFFF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FFFFFF"/>
      </bottom>
      <diagonal/>
    </border>
    <border>
      <left style="hair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hair">
        <color rgb="FF000000"/>
      </right>
      <top style="thin">
        <color rgb="FF000000"/>
      </top>
      <bottom style="thin">
        <color rgb="FFFFFFFF"/>
      </bottom>
      <diagonal/>
    </border>
    <border>
      <left style="hair">
        <color rgb="FF000000"/>
      </left>
      <right style="hair">
        <color rgb="FF000000"/>
      </right>
      <top style="thin">
        <color rgb="FFFFFFFF"/>
      </top>
      <bottom style="thin">
        <color rgb="FFFFFFFF"/>
      </bottom>
      <diagonal/>
    </border>
    <border>
      <left style="hair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hair">
        <color rgb="FF000000"/>
      </right>
      <top style="thin">
        <color rgb="FFFFFFFF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FFFFFF"/>
      </top>
      <bottom style="thin">
        <color rgb="FF000000"/>
      </bottom>
      <diagonal/>
    </border>
    <border>
      <left style="hair">
        <color rgb="FF000000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hair">
        <color rgb="FF000000"/>
      </left>
      <right style="hair">
        <color rgb="FFFFFFFF"/>
      </right>
      <top style="thin">
        <color rgb="FF000000"/>
      </top>
      <bottom style="thin">
        <color rgb="FFFFFFFF"/>
      </bottom>
      <diagonal/>
    </border>
    <border>
      <left style="hair">
        <color rgb="FF000000"/>
      </left>
      <right/>
      <top style="thin">
        <color rgb="FFFFFFFF"/>
      </top>
      <bottom style="thin">
        <color rgb="FFFFFFFF"/>
      </bottom>
      <diagonal/>
    </border>
    <border>
      <left style="hair">
        <color rgb="FF000000"/>
      </left>
      <right style="hair">
        <color rgb="FFFFFFFF"/>
      </right>
      <top style="thin">
        <color rgb="FFFFFFFF"/>
      </top>
      <bottom style="thin">
        <color rgb="FFFFFFFF"/>
      </bottom>
      <diagonal/>
    </border>
    <border>
      <left style="hair">
        <color rgb="FF000000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hair">
        <color rgb="FF000000"/>
      </left>
      <right style="hair">
        <color rgb="FF000000"/>
      </right>
      <top style="thin">
        <color rgb="FFFFFFFF"/>
      </top>
      <bottom/>
      <diagonal/>
    </border>
    <border>
      <left style="hair">
        <color rgb="FF000000"/>
      </left>
      <right style="hair">
        <color rgb="FFFFFFFF"/>
      </right>
      <top style="thin">
        <color rgb="FFFFFFFF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FFFFFF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 style="thin">
        <color rgb="FFFFFFFF"/>
      </bottom>
      <diagonal/>
    </border>
    <border>
      <left style="hair">
        <color rgb="FF000000"/>
      </left>
      <right style="hair">
        <color rgb="FF000000"/>
      </right>
      <top/>
      <bottom style="thin">
        <color rgb="FFFFFFFF"/>
      </bottom>
      <diagonal/>
    </border>
    <border>
      <left style="hair">
        <color rgb="FF000000"/>
      </left>
      <right style="hair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FFFFFF"/>
      </right>
      <top style="hair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000000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FFFFFF"/>
      </right>
      <top style="thin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FFFFFF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FFFFFF"/>
      </right>
      <top style="hair">
        <color rgb="FF000000"/>
      </top>
      <bottom style="hair">
        <color rgb="FF000000"/>
      </bottom>
      <diagonal/>
    </border>
    <border>
      <left style="thin">
        <color rgb="FFFFFFFF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FFFFFF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FFFFFF"/>
      </right>
      <top/>
      <bottom/>
      <diagonal/>
    </border>
    <border>
      <left style="hair">
        <color rgb="FF000000"/>
      </left>
      <right style="thin">
        <color rgb="FFFFFFFF"/>
      </right>
      <top/>
      <bottom style="thin">
        <color rgb="FFFFFFFF"/>
      </bottom>
      <diagonal/>
    </border>
  </borders>
  <cellStyleXfs count="1">
    <xf numFmtId="0" fontId="0" fillId="0" borderId="0"/>
  </cellStyleXfs>
  <cellXfs count="298">
    <xf numFmtId="0" fontId="0" fillId="0" borderId="0" xfId="0" applyAlignment="1">
      <alignment vertical="center"/>
    </xf>
    <xf numFmtId="1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1" fontId="2" fillId="2" borderId="10" xfId="0" applyNumberFormat="1" applyFont="1" applyFill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2" xfId="0" applyFont="1" applyBorder="1" applyAlignment="1">
      <alignment wrapText="1"/>
    </xf>
    <xf numFmtId="0" fontId="6" fillId="0" borderId="12" xfId="0" applyFont="1" applyBorder="1"/>
    <xf numFmtId="1" fontId="6" fillId="3" borderId="12" xfId="0" applyNumberFormat="1" applyFont="1" applyFill="1" applyBorder="1" applyAlignment="1">
      <alignment horizontal="center"/>
    </xf>
    <xf numFmtId="0" fontId="7" fillId="0" borderId="12" xfId="0" applyFont="1" applyBorder="1"/>
    <xf numFmtId="164" fontId="2" fillId="0" borderId="0" xfId="0" applyNumberFormat="1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1" fontId="9" fillId="0" borderId="13" xfId="0" applyNumberFormat="1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/>
    </xf>
    <xf numFmtId="0" fontId="10" fillId="3" borderId="14" xfId="0" applyFont="1" applyFill="1" applyBorder="1" applyAlignment="1">
      <alignment horizontal="center"/>
    </xf>
    <xf numFmtId="0" fontId="10" fillId="3" borderId="14" xfId="0" applyFont="1" applyFill="1" applyBorder="1"/>
    <xf numFmtId="0" fontId="10" fillId="0" borderId="13" xfId="0" applyFont="1" applyBorder="1"/>
    <xf numFmtId="1" fontId="10" fillId="3" borderId="14" xfId="0" applyNumberFormat="1" applyFont="1" applyFill="1" applyBorder="1" applyAlignment="1">
      <alignment horizontal="center"/>
    </xf>
    <xf numFmtId="164" fontId="11" fillId="0" borderId="0" xfId="0" applyNumberFormat="1" applyFont="1" applyAlignment="1">
      <alignment horizontal="center" vertical="center" wrapText="1"/>
    </xf>
    <xf numFmtId="164" fontId="12" fillId="0" borderId="0" xfId="0" applyNumberFormat="1" applyFont="1" applyAlignment="1">
      <alignment horizontal="center" vertical="center" wrapText="1"/>
    </xf>
    <xf numFmtId="164" fontId="12" fillId="0" borderId="1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3" fillId="0" borderId="0" xfId="0" applyFont="1" applyAlignment="1">
      <alignment horizontal="center"/>
    </xf>
    <xf numFmtId="0" fontId="6" fillId="3" borderId="12" xfId="0" applyFont="1" applyFill="1" applyBorder="1"/>
    <xf numFmtId="0" fontId="5" fillId="0" borderId="0" xfId="0" applyFont="1" applyAlignment="1">
      <alignment horizontal="center" vertical="center" wrapText="1"/>
    </xf>
    <xf numFmtId="0" fontId="6" fillId="3" borderId="12" xfId="0" applyFont="1" applyFill="1" applyBorder="1" applyAlignment="1">
      <alignment horizontal="left"/>
    </xf>
    <xf numFmtId="1" fontId="2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horizontal="left" vertical="center" wrapText="1"/>
    </xf>
    <xf numFmtId="1" fontId="14" fillId="0" borderId="0" xfId="0" applyNumberFormat="1" applyFont="1" applyAlignment="1">
      <alignment horizontal="center" vertical="center" wrapText="1"/>
    </xf>
    <xf numFmtId="0" fontId="3" fillId="2" borderId="3" xfId="0" applyFont="1" applyFill="1" applyBorder="1" applyAlignment="1">
      <alignment horizontal="right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right"/>
    </xf>
    <xf numFmtId="0" fontId="6" fillId="0" borderId="12" xfId="0" applyFont="1" applyBorder="1" applyAlignment="1">
      <alignment horizontal="left" vertical="top"/>
    </xf>
    <xf numFmtId="0" fontId="5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3" xfId="0" applyFont="1" applyBorder="1" applyAlignment="1">
      <alignment horizontal="right"/>
    </xf>
    <xf numFmtId="0" fontId="6" fillId="0" borderId="23" xfId="0" applyFont="1" applyBorder="1" applyAlignment="1">
      <alignment horizontal="left" vertical="top"/>
    </xf>
    <xf numFmtId="1" fontId="6" fillId="3" borderId="24" xfId="0" applyNumberFormat="1" applyFont="1" applyFill="1" applyBorder="1" applyAlignment="1">
      <alignment horizontal="center"/>
    </xf>
    <xf numFmtId="0" fontId="5" fillId="0" borderId="2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/>
    </xf>
    <xf numFmtId="0" fontId="15" fillId="0" borderId="0" xfId="0" applyFont="1" applyAlignment="1">
      <alignment vertical="center"/>
    </xf>
    <xf numFmtId="0" fontId="10" fillId="5" borderId="12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right" vertical="center"/>
    </xf>
    <xf numFmtId="0" fontId="10" fillId="0" borderId="12" xfId="0" applyFont="1" applyBorder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right" vertical="center"/>
    </xf>
    <xf numFmtId="0" fontId="16" fillId="0" borderId="12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12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8" fillId="0" borderId="1" xfId="0" applyFont="1" applyBorder="1" applyAlignment="1">
      <alignment vertical="center" wrapText="1"/>
    </xf>
    <xf numFmtId="0" fontId="18" fillId="0" borderId="27" xfId="0" applyFont="1" applyBorder="1" applyAlignment="1">
      <alignment vertical="center" wrapText="1"/>
    </xf>
    <xf numFmtId="0" fontId="18" fillId="0" borderId="29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2" xfId="0" applyFont="1" applyBorder="1" applyAlignment="1">
      <alignment vertical="center"/>
    </xf>
    <xf numFmtId="0" fontId="18" fillId="0" borderId="3" xfId="0" applyFont="1" applyBorder="1" applyAlignment="1">
      <alignment vertical="center" wrapText="1"/>
    </xf>
    <xf numFmtId="0" fontId="18" fillId="0" borderId="3" xfId="0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9" fillId="0" borderId="3" xfId="0" applyFont="1" applyBorder="1" applyAlignment="1">
      <alignment horizontal="left" vertical="center"/>
    </xf>
    <xf numFmtId="1" fontId="18" fillId="0" borderId="3" xfId="0" applyNumberFormat="1" applyFont="1" applyBorder="1" applyAlignment="1">
      <alignment horizontal="left" vertical="center"/>
    </xf>
    <xf numFmtId="0" fontId="18" fillId="0" borderId="31" xfId="0" applyFont="1" applyBorder="1" applyAlignment="1">
      <alignment vertical="center"/>
    </xf>
    <xf numFmtId="0" fontId="18" fillId="0" borderId="31" xfId="0" applyFont="1" applyBorder="1" applyAlignment="1">
      <alignment horizontal="left" vertical="center"/>
    </xf>
    <xf numFmtId="0" fontId="18" fillId="0" borderId="5" xfId="0" applyFont="1" applyBorder="1" applyAlignment="1">
      <alignment vertical="center"/>
    </xf>
    <xf numFmtId="0" fontId="18" fillId="0" borderId="32" xfId="0" applyFont="1" applyBorder="1" applyAlignment="1">
      <alignment vertical="center"/>
    </xf>
    <xf numFmtId="0" fontId="18" fillId="0" borderId="33" xfId="0" applyFont="1" applyBorder="1" applyAlignment="1">
      <alignment vertical="center"/>
    </xf>
    <xf numFmtId="0" fontId="18" fillId="0" borderId="34" xfId="0" applyFont="1" applyBorder="1" applyAlignment="1">
      <alignment vertical="center"/>
    </xf>
    <xf numFmtId="0" fontId="18" fillId="0" borderId="35" xfId="0" applyFont="1" applyBorder="1" applyAlignment="1">
      <alignment vertical="center"/>
    </xf>
    <xf numFmtId="0" fontId="18" fillId="0" borderId="36" xfId="0" applyFont="1" applyBorder="1" applyAlignment="1">
      <alignment vertical="center"/>
    </xf>
    <xf numFmtId="0" fontId="19" fillId="0" borderId="31" xfId="0" applyFont="1" applyBorder="1" applyAlignment="1">
      <alignment horizontal="right" vertical="center"/>
    </xf>
    <xf numFmtId="0" fontId="18" fillId="0" borderId="37" xfId="0" applyFont="1" applyBorder="1" applyAlignment="1">
      <alignment vertical="center"/>
    </xf>
    <xf numFmtId="0" fontId="19" fillId="0" borderId="5" xfId="0" applyFont="1" applyBorder="1" applyAlignment="1">
      <alignment horizontal="center" vertical="center"/>
    </xf>
    <xf numFmtId="0" fontId="18" fillId="0" borderId="41" xfId="0" applyFont="1" applyBorder="1" applyAlignment="1">
      <alignment vertical="center"/>
    </xf>
    <xf numFmtId="0" fontId="20" fillId="0" borderId="38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20" fillId="0" borderId="44" xfId="0" applyFont="1" applyBorder="1" applyAlignment="1">
      <alignment horizontal="center" vertical="center"/>
    </xf>
    <xf numFmtId="0" fontId="21" fillId="0" borderId="47" xfId="0" applyFont="1" applyBorder="1" applyAlignment="1">
      <alignment horizontal="center" vertical="center"/>
    </xf>
    <xf numFmtId="164" fontId="21" fillId="0" borderId="48" xfId="0" applyNumberFormat="1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21" fillId="0" borderId="49" xfId="0" applyFont="1" applyBorder="1" applyAlignment="1">
      <alignment vertical="center"/>
    </xf>
    <xf numFmtId="0" fontId="21" fillId="0" borderId="50" xfId="0" applyFont="1" applyBorder="1" applyAlignment="1">
      <alignment horizontal="center" vertical="center"/>
    </xf>
    <xf numFmtId="164" fontId="21" fillId="0" borderId="51" xfId="0" applyNumberFormat="1" applyFont="1" applyBorder="1" applyAlignment="1">
      <alignment horizontal="center" vertical="center"/>
    </xf>
    <xf numFmtId="0" fontId="21" fillId="0" borderId="52" xfId="0" applyFont="1" applyBorder="1" applyAlignment="1">
      <alignment vertical="center"/>
    </xf>
    <xf numFmtId="0" fontId="21" fillId="0" borderId="53" xfId="0" applyFont="1" applyBorder="1" applyAlignment="1">
      <alignment horizontal="center" vertical="center"/>
    </xf>
    <xf numFmtId="164" fontId="21" fillId="0" borderId="54" xfId="0" applyNumberFormat="1" applyFont="1" applyBorder="1" applyAlignment="1">
      <alignment horizontal="center" vertical="center"/>
    </xf>
    <xf numFmtId="164" fontId="20" fillId="0" borderId="43" xfId="0" applyNumberFormat="1" applyFont="1" applyBorder="1" applyAlignment="1">
      <alignment horizontal="center" vertical="center"/>
    </xf>
    <xf numFmtId="0" fontId="18" fillId="0" borderId="55" xfId="0" applyFont="1" applyBorder="1" applyAlignment="1">
      <alignment vertical="center"/>
    </xf>
    <xf numFmtId="0" fontId="21" fillId="0" borderId="45" xfId="0" applyFont="1" applyBorder="1" applyAlignment="1">
      <alignment vertical="center"/>
    </xf>
    <xf numFmtId="0" fontId="21" fillId="0" borderId="4" xfId="0" applyFont="1" applyBorder="1" applyAlignment="1">
      <alignment vertical="center"/>
    </xf>
    <xf numFmtId="0" fontId="21" fillId="0" borderId="56" xfId="0" applyFont="1" applyBorder="1" applyAlignment="1">
      <alignment vertical="center"/>
    </xf>
    <xf numFmtId="0" fontId="18" fillId="0" borderId="58" xfId="0" applyFont="1" applyBorder="1" applyAlignment="1">
      <alignment vertical="center"/>
    </xf>
    <xf numFmtId="0" fontId="18" fillId="0" borderId="59" xfId="0" applyFont="1" applyBorder="1" applyAlignment="1">
      <alignment vertical="center"/>
    </xf>
    <xf numFmtId="0" fontId="18" fillId="0" borderId="60" xfId="0" applyFont="1" applyBorder="1" applyAlignment="1">
      <alignment vertical="center"/>
    </xf>
    <xf numFmtId="0" fontId="18" fillId="0" borderId="5" xfId="0" applyFont="1" applyBorder="1" applyAlignment="1">
      <alignment vertical="center" wrapText="1"/>
    </xf>
    <xf numFmtId="0" fontId="18" fillId="0" borderId="35" xfId="0" applyFont="1" applyBorder="1" applyAlignment="1">
      <alignment vertical="center" wrapText="1"/>
    </xf>
    <xf numFmtId="0" fontId="18" fillId="0" borderId="31" xfId="0" applyFont="1" applyBorder="1" applyAlignment="1">
      <alignment vertical="center" wrapText="1"/>
    </xf>
    <xf numFmtId="0" fontId="18" fillId="0" borderId="36" xfId="0" applyFont="1" applyBorder="1" applyAlignment="1">
      <alignment vertical="center" wrapText="1"/>
    </xf>
    <xf numFmtId="0" fontId="18" fillId="0" borderId="37" xfId="0" applyFont="1" applyBorder="1" applyAlignment="1">
      <alignment vertical="center" wrapText="1"/>
    </xf>
    <xf numFmtId="0" fontId="20" fillId="2" borderId="42" xfId="0" applyFont="1" applyFill="1" applyBorder="1" applyAlignment="1">
      <alignment horizontal="center" vertical="center" wrapText="1"/>
    </xf>
    <xf numFmtId="0" fontId="20" fillId="2" borderId="63" xfId="0" applyFont="1" applyFill="1" applyBorder="1" applyAlignment="1">
      <alignment horizontal="center" vertical="center" wrapText="1"/>
    </xf>
    <xf numFmtId="0" fontId="18" fillId="0" borderId="41" xfId="0" applyFont="1" applyBorder="1" applyAlignment="1">
      <alignment vertical="center" wrapText="1"/>
    </xf>
    <xf numFmtId="1" fontId="21" fillId="0" borderId="47" xfId="0" applyNumberFormat="1" applyFont="1" applyBorder="1" applyAlignment="1">
      <alignment horizontal="center" vertical="center"/>
    </xf>
    <xf numFmtId="164" fontId="21" fillId="0" borderId="47" xfId="0" applyNumberFormat="1" applyFont="1" applyBorder="1" applyAlignment="1">
      <alignment horizontal="center" vertical="center"/>
    </xf>
    <xf numFmtId="164" fontId="21" fillId="0" borderId="67" xfId="0" applyNumberFormat="1" applyFont="1" applyBorder="1" applyAlignment="1">
      <alignment horizontal="center" vertical="center"/>
    </xf>
    <xf numFmtId="1" fontId="21" fillId="0" borderId="50" xfId="0" applyNumberFormat="1" applyFont="1" applyBorder="1" applyAlignment="1">
      <alignment horizontal="center" vertical="center"/>
    </xf>
    <xf numFmtId="164" fontId="21" fillId="0" borderId="50" xfId="0" applyNumberFormat="1" applyFont="1" applyBorder="1" applyAlignment="1">
      <alignment horizontal="center" vertical="center"/>
    </xf>
    <xf numFmtId="164" fontId="21" fillId="0" borderId="69" xfId="0" applyNumberFormat="1" applyFont="1" applyBorder="1" applyAlignment="1">
      <alignment horizontal="center" vertical="center"/>
    </xf>
    <xf numFmtId="1" fontId="21" fillId="0" borderId="72" xfId="0" applyNumberFormat="1" applyFont="1" applyBorder="1" applyAlignment="1">
      <alignment horizontal="center" vertical="center"/>
    </xf>
    <xf numFmtId="164" fontId="21" fillId="0" borderId="72" xfId="0" applyNumberFormat="1" applyFont="1" applyBorder="1" applyAlignment="1">
      <alignment horizontal="center" vertical="center"/>
    </xf>
    <xf numFmtId="164" fontId="21" fillId="0" borderId="73" xfId="0" applyNumberFormat="1" applyFont="1" applyBorder="1" applyAlignment="1">
      <alignment horizontal="center" vertical="center"/>
    </xf>
    <xf numFmtId="1" fontId="20" fillId="0" borderId="77" xfId="0" applyNumberFormat="1" applyFont="1" applyBorder="1" applyAlignment="1">
      <alignment horizontal="center" vertical="center"/>
    </xf>
    <xf numFmtId="164" fontId="20" fillId="0" borderId="77" xfId="0" applyNumberFormat="1" applyFont="1" applyBorder="1" applyAlignment="1">
      <alignment horizontal="center" vertical="center"/>
    </xf>
    <xf numFmtId="164" fontId="20" fillId="0" borderId="78" xfId="0" applyNumberFormat="1" applyFont="1" applyBorder="1" applyAlignment="1">
      <alignment horizontal="center" vertical="center"/>
    </xf>
    <xf numFmtId="1" fontId="21" fillId="0" borderId="80" xfId="0" applyNumberFormat="1" applyFont="1" applyBorder="1" applyAlignment="1">
      <alignment horizontal="center" vertical="center"/>
    </xf>
    <xf numFmtId="164" fontId="21" fillId="0" borderId="80" xfId="0" applyNumberFormat="1" applyFont="1" applyBorder="1" applyAlignment="1">
      <alignment horizontal="center" vertical="center"/>
    </xf>
    <xf numFmtId="164" fontId="21" fillId="0" borderId="81" xfId="0" applyNumberFormat="1" applyFont="1" applyBorder="1" applyAlignment="1">
      <alignment horizontal="center" vertical="center"/>
    </xf>
    <xf numFmtId="1" fontId="20" fillId="0" borderId="9" xfId="0" applyNumberFormat="1" applyFont="1" applyBorder="1" applyAlignment="1">
      <alignment horizontal="center" vertical="center"/>
    </xf>
    <xf numFmtId="164" fontId="20" fillId="0" borderId="9" xfId="0" applyNumberFormat="1" applyFont="1" applyBorder="1" applyAlignment="1">
      <alignment horizontal="center" vertical="center"/>
    </xf>
    <xf numFmtId="164" fontId="20" fillId="0" borderId="85" xfId="0" applyNumberFormat="1" applyFont="1" applyBorder="1" applyAlignment="1">
      <alignment horizontal="center" vertical="center"/>
    </xf>
    <xf numFmtId="0" fontId="18" fillId="0" borderId="86" xfId="0" applyFont="1" applyBorder="1" applyAlignment="1">
      <alignment vertical="center" wrapText="1"/>
    </xf>
    <xf numFmtId="1" fontId="20" fillId="0" borderId="42" xfId="0" applyNumberFormat="1" applyFont="1" applyBorder="1" applyAlignment="1">
      <alignment horizontal="center" vertical="center"/>
    </xf>
    <xf numFmtId="164" fontId="20" fillId="0" borderId="42" xfId="0" applyNumberFormat="1" applyFont="1" applyBorder="1" applyAlignment="1">
      <alignment horizontal="center" vertical="center"/>
    </xf>
    <xf numFmtId="164" fontId="20" fillId="0" borderId="63" xfId="0" applyNumberFormat="1" applyFont="1" applyBorder="1" applyAlignment="1">
      <alignment horizontal="center" vertical="center"/>
    </xf>
    <xf numFmtId="0" fontId="18" fillId="0" borderId="27" xfId="0" applyFont="1" applyBorder="1" applyAlignment="1">
      <alignment vertical="center"/>
    </xf>
    <xf numFmtId="0" fontId="23" fillId="0" borderId="3" xfId="0" applyFont="1" applyBorder="1" applyAlignment="1">
      <alignment vertical="center"/>
    </xf>
    <xf numFmtId="0" fontId="18" fillId="0" borderId="71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8" fillId="0" borderId="88" xfId="0" applyFont="1" applyBorder="1" applyAlignment="1">
      <alignment vertical="center"/>
    </xf>
    <xf numFmtId="0" fontId="18" fillId="0" borderId="29" xfId="0" applyFont="1" applyBorder="1" applyAlignment="1">
      <alignment vertical="center"/>
    </xf>
    <xf numFmtId="0" fontId="18" fillId="0" borderId="32" xfId="0" applyFont="1" applyBorder="1" applyAlignment="1">
      <alignment vertical="center" wrapText="1"/>
    </xf>
    <xf numFmtId="0" fontId="18" fillId="0" borderId="33" xfId="0" applyFont="1" applyBorder="1" applyAlignment="1">
      <alignment vertical="center" wrapText="1"/>
    </xf>
    <xf numFmtId="0" fontId="18" fillId="0" borderId="34" xfId="0" applyFont="1" applyBorder="1" applyAlignment="1">
      <alignment vertical="center" wrapText="1"/>
    </xf>
    <xf numFmtId="0" fontId="18" fillId="0" borderId="89" xfId="0" applyFont="1" applyBorder="1" applyAlignment="1">
      <alignment vertical="center" wrapText="1"/>
    </xf>
    <xf numFmtId="0" fontId="18" fillId="0" borderId="90" xfId="0" applyFont="1" applyBorder="1" applyAlignment="1">
      <alignment vertical="center" wrapText="1"/>
    </xf>
    <xf numFmtId="0" fontId="18" fillId="0" borderId="91" xfId="0" applyFont="1" applyBorder="1" applyAlignment="1">
      <alignment vertical="center" wrapText="1"/>
    </xf>
    <xf numFmtId="0" fontId="18" fillId="0" borderId="45" xfId="0" applyFont="1" applyBorder="1" applyAlignment="1">
      <alignment vertical="center" wrapText="1"/>
    </xf>
    <xf numFmtId="0" fontId="20" fillId="0" borderId="42" xfId="0" applyFont="1" applyBorder="1" applyAlignment="1">
      <alignment horizontal="center" vertical="center" wrapText="1"/>
    </xf>
    <xf numFmtId="0" fontId="20" fillId="0" borderId="95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/>
    </xf>
    <xf numFmtId="164" fontId="24" fillId="0" borderId="97" xfId="0" applyNumberFormat="1" applyFont="1" applyBorder="1" applyAlignment="1">
      <alignment horizontal="center" vertical="center"/>
    </xf>
    <xf numFmtId="1" fontId="24" fillId="0" borderId="100" xfId="0" applyNumberFormat="1" applyFont="1" applyBorder="1" applyAlignment="1">
      <alignment horizontal="center" vertical="center" wrapText="1"/>
    </xf>
    <xf numFmtId="164" fontId="24" fillId="0" borderId="101" xfId="0" applyNumberFormat="1" applyFont="1" applyBorder="1" applyAlignment="1">
      <alignment horizontal="center" vertical="center" wrapText="1"/>
    </xf>
    <xf numFmtId="0" fontId="24" fillId="0" borderId="77" xfId="0" applyFont="1" applyBorder="1" applyAlignment="1">
      <alignment horizontal="center" vertical="center"/>
    </xf>
    <xf numFmtId="164" fontId="24" fillId="0" borderId="103" xfId="0" applyNumberFormat="1" applyFont="1" applyBorder="1" applyAlignment="1">
      <alignment horizontal="center" vertical="center"/>
    </xf>
    <xf numFmtId="1" fontId="24" fillId="0" borderId="77" xfId="0" applyNumberFormat="1" applyFont="1" applyBorder="1" applyAlignment="1">
      <alignment horizontal="center" vertical="center" wrapText="1"/>
    </xf>
    <xf numFmtId="164" fontId="24" fillId="0" borderId="74" xfId="0" applyNumberFormat="1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/>
    </xf>
    <xf numFmtId="164" fontId="24" fillId="0" borderId="105" xfId="0" applyNumberFormat="1" applyFont="1" applyBorder="1" applyAlignment="1">
      <alignment horizontal="center" vertical="center"/>
    </xf>
    <xf numFmtId="164" fontId="20" fillId="0" borderId="43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vertical="center" wrapText="1"/>
    </xf>
    <xf numFmtId="0" fontId="24" fillId="0" borderId="33" xfId="0" applyFont="1" applyBorder="1" applyAlignment="1">
      <alignment vertical="center" wrapText="1"/>
    </xf>
    <xf numFmtId="0" fontId="24" fillId="0" borderId="3" xfId="0" applyFont="1" applyBorder="1" applyAlignment="1">
      <alignment vertical="center" wrapText="1"/>
    </xf>
    <xf numFmtId="1" fontId="24" fillId="0" borderId="108" xfId="0" applyNumberFormat="1" applyFont="1" applyBorder="1" applyAlignment="1">
      <alignment horizontal="center" vertical="center" wrapText="1"/>
    </xf>
    <xf numFmtId="164" fontId="24" fillId="0" borderId="109" xfId="0" applyNumberFormat="1" applyFont="1" applyBorder="1" applyAlignment="1">
      <alignment horizontal="center" vertical="center" wrapText="1"/>
    </xf>
    <xf numFmtId="0" fontId="19" fillId="0" borderId="5" xfId="0" applyFont="1" applyBorder="1" applyAlignment="1">
      <alignment vertical="center"/>
    </xf>
    <xf numFmtId="1" fontId="20" fillId="0" borderId="42" xfId="0" applyNumberFormat="1" applyFont="1" applyBorder="1" applyAlignment="1">
      <alignment horizontal="center" vertical="center" wrapText="1"/>
    </xf>
    <xf numFmtId="164" fontId="20" fillId="0" borderId="95" xfId="0" applyNumberFormat="1" applyFont="1" applyBorder="1" applyAlignment="1">
      <alignment horizontal="center" vertical="center" wrapText="1"/>
    </xf>
    <xf numFmtId="0" fontId="18" fillId="0" borderId="58" xfId="0" applyFont="1" applyBorder="1" applyAlignment="1">
      <alignment vertical="center" wrapText="1"/>
    </xf>
    <xf numFmtId="0" fontId="18" fillId="0" borderId="55" xfId="0" applyFont="1" applyBorder="1" applyAlignment="1">
      <alignment vertical="center" wrapText="1"/>
    </xf>
    <xf numFmtId="0" fontId="18" fillId="0" borderId="56" xfId="0" applyFont="1" applyBorder="1" applyAlignment="1">
      <alignment vertical="center" wrapText="1"/>
    </xf>
    <xf numFmtId="0" fontId="18" fillId="0" borderId="60" xfId="0" applyFont="1" applyBorder="1" applyAlignment="1">
      <alignment vertical="center" wrapText="1"/>
    </xf>
    <xf numFmtId="0" fontId="18" fillId="0" borderId="26" xfId="0" applyFont="1" applyBorder="1" applyAlignment="1">
      <alignment vertical="center" wrapText="1"/>
    </xf>
    <xf numFmtId="0" fontId="18" fillId="0" borderId="88" xfId="0" applyFont="1" applyBorder="1" applyAlignment="1">
      <alignment vertical="center" wrapText="1"/>
    </xf>
    <xf numFmtId="0" fontId="18" fillId="0" borderId="110" xfId="0" applyFont="1" applyBorder="1" applyAlignment="1">
      <alignment vertical="center" wrapText="1"/>
    </xf>
    <xf numFmtId="0" fontId="19" fillId="0" borderId="110" xfId="0" applyFont="1" applyBorder="1" applyAlignment="1">
      <alignment horizontal="right" vertical="center"/>
    </xf>
    <xf numFmtId="0" fontId="19" fillId="0" borderId="3" xfId="0" applyFont="1" applyBorder="1" applyAlignment="1">
      <alignment horizontal="right" vertical="center"/>
    </xf>
    <xf numFmtId="0" fontId="20" fillId="0" borderId="4" xfId="0" applyFont="1" applyBorder="1" applyAlignment="1">
      <alignment vertical="center"/>
    </xf>
    <xf numFmtId="0" fontId="20" fillId="0" borderId="3" xfId="0" applyFont="1" applyBorder="1" applyAlignment="1">
      <alignment vertical="center"/>
    </xf>
    <xf numFmtId="0" fontId="19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vertical="center"/>
    </xf>
    <xf numFmtId="0" fontId="21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21" fillId="0" borderId="111" xfId="0" applyFont="1" applyBorder="1" applyAlignment="1">
      <alignment horizontal="center" vertical="center"/>
    </xf>
    <xf numFmtId="164" fontId="21" fillId="0" borderId="112" xfId="0" applyNumberFormat="1" applyFont="1" applyBorder="1" applyAlignment="1">
      <alignment horizontal="center" vertical="center"/>
    </xf>
    <xf numFmtId="0" fontId="21" fillId="0" borderId="80" xfId="0" applyFont="1" applyBorder="1" applyAlignment="1">
      <alignment horizontal="center" vertical="center"/>
    </xf>
    <xf numFmtId="164" fontId="21" fillId="0" borderId="113" xfId="0" applyNumberFormat="1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1" fontId="24" fillId="0" borderId="7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21" fillId="0" borderId="56" xfId="0" applyFont="1" applyBorder="1" applyAlignment="1">
      <alignment horizontal="left" vertical="center"/>
    </xf>
    <xf numFmtId="0" fontId="4" fillId="0" borderId="57" xfId="0" applyFont="1" applyBorder="1" applyAlignment="1">
      <alignment vertical="center"/>
    </xf>
    <xf numFmtId="0" fontId="20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vertical="center"/>
    </xf>
    <xf numFmtId="0" fontId="19" fillId="0" borderId="4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0" fillId="2" borderId="61" xfId="0" applyFont="1" applyFill="1" applyBorder="1" applyAlignment="1">
      <alignment horizontal="center" vertical="center" wrapText="1"/>
    </xf>
    <xf numFmtId="0" fontId="4" fillId="0" borderId="62" xfId="0" applyFont="1" applyBorder="1" applyAlignment="1">
      <alignment vertical="center"/>
    </xf>
    <xf numFmtId="0" fontId="22" fillId="0" borderId="64" xfId="0" applyFont="1" applyBorder="1" applyAlignment="1">
      <alignment horizontal="center" vertical="center" textRotation="90" wrapText="1"/>
    </xf>
    <xf numFmtId="0" fontId="4" fillId="0" borderId="28" xfId="0" applyFont="1" applyBorder="1" applyAlignment="1">
      <alignment vertical="center"/>
    </xf>
    <xf numFmtId="0" fontId="4" fillId="0" borderId="82" xfId="0" applyFont="1" applyBorder="1" applyAlignment="1">
      <alignment vertical="center"/>
    </xf>
    <xf numFmtId="0" fontId="20" fillId="0" borderId="83" xfId="0" applyFont="1" applyBorder="1" applyAlignment="1">
      <alignment horizontal="left" vertical="center"/>
    </xf>
    <xf numFmtId="0" fontId="4" fillId="0" borderId="84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20" fillId="0" borderId="38" xfId="0" applyFont="1" applyBorder="1" applyAlignment="1">
      <alignment horizontal="left" vertical="center"/>
    </xf>
    <xf numFmtId="0" fontId="4" fillId="0" borderId="87" xfId="0" applyFont="1" applyBorder="1" applyAlignment="1">
      <alignment vertical="center"/>
    </xf>
    <xf numFmtId="0" fontId="19" fillId="0" borderId="4" xfId="0" applyFont="1" applyBorder="1" applyAlignment="1">
      <alignment horizontal="center" vertical="center" wrapText="1"/>
    </xf>
    <xf numFmtId="0" fontId="21" fillId="0" borderId="79" xfId="0" applyFont="1" applyBorder="1" applyAlignment="1">
      <alignment horizontal="left" vertical="center"/>
    </xf>
    <xf numFmtId="0" fontId="4" fillId="0" borderId="3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21" fillId="0" borderId="70" xfId="0" applyFont="1" applyBorder="1" applyAlignment="1">
      <alignment horizontal="left" vertical="center"/>
    </xf>
    <xf numFmtId="0" fontId="4" fillId="0" borderId="71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21" fillId="0" borderId="65" xfId="0" applyFont="1" applyBorder="1" applyAlignment="1">
      <alignment horizontal="left" vertical="center"/>
    </xf>
    <xf numFmtId="0" fontId="4" fillId="0" borderId="46" xfId="0" applyFont="1" applyBorder="1" applyAlignment="1">
      <alignment vertical="center"/>
    </xf>
    <xf numFmtId="0" fontId="4" fillId="0" borderId="66" xfId="0" applyFont="1" applyBorder="1" applyAlignment="1">
      <alignment vertical="center"/>
    </xf>
    <xf numFmtId="0" fontId="21" fillId="0" borderId="68" xfId="0" applyFont="1" applyBorder="1" applyAlignment="1">
      <alignment horizontal="left" vertical="center"/>
    </xf>
    <xf numFmtId="0" fontId="24" fillId="0" borderId="102" xfId="0" applyFont="1" applyBorder="1" applyAlignment="1">
      <alignment horizontal="left" vertical="center" wrapText="1"/>
    </xf>
    <xf numFmtId="0" fontId="4" fillId="0" borderId="76" xfId="0" applyFont="1" applyBorder="1" applyAlignment="1">
      <alignment vertical="center"/>
    </xf>
    <xf numFmtId="0" fontId="24" fillId="0" borderId="104" xfId="0" applyFont="1" applyBorder="1" applyAlignment="1">
      <alignment horizontal="left" vertical="center" wrapText="1"/>
    </xf>
    <xf numFmtId="0" fontId="20" fillId="0" borderId="38" xfId="0" applyFont="1" applyBorder="1" applyAlignment="1">
      <alignment horizontal="center" vertical="center" wrapText="1"/>
    </xf>
    <xf numFmtId="0" fontId="24" fillId="0" borderId="75" xfId="0" applyFont="1" applyBorder="1" applyAlignment="1">
      <alignment horizontal="left" vertical="center"/>
    </xf>
    <xf numFmtId="0" fontId="24" fillId="0" borderId="106" xfId="0" applyFont="1" applyBorder="1" applyAlignment="1">
      <alignment horizontal="left" vertical="center"/>
    </xf>
    <xf numFmtId="0" fontId="4" fillId="0" borderId="107" xfId="0" applyFont="1" applyBorder="1" applyAlignment="1">
      <alignment vertical="center"/>
    </xf>
    <xf numFmtId="0" fontId="20" fillId="0" borderId="39" xfId="0" applyFont="1" applyBorder="1" applyAlignment="1">
      <alignment horizontal="center" vertical="center"/>
    </xf>
    <xf numFmtId="0" fontId="20" fillId="2" borderId="38" xfId="0" applyFont="1" applyFill="1" applyBorder="1" applyAlignment="1">
      <alignment horizontal="center" vertical="center"/>
    </xf>
    <xf numFmtId="0" fontId="4" fillId="0" borderId="40" xfId="0" applyFont="1" applyBorder="1" applyAlignment="1">
      <alignment vertical="center"/>
    </xf>
    <xf numFmtId="0" fontId="20" fillId="2" borderId="92" xfId="0" applyFont="1" applyFill="1" applyBorder="1" applyAlignment="1">
      <alignment horizontal="center" vertical="center" wrapText="1"/>
    </xf>
    <xf numFmtId="0" fontId="4" fillId="0" borderId="93" xfId="0" applyFont="1" applyBorder="1" applyAlignment="1">
      <alignment vertical="center"/>
    </xf>
    <xf numFmtId="0" fontId="4" fillId="0" borderId="94" xfId="0" applyFont="1" applyBorder="1" applyAlignment="1">
      <alignment vertical="center"/>
    </xf>
    <xf numFmtId="0" fontId="20" fillId="0" borderId="39" xfId="0" applyFont="1" applyBorder="1" applyAlignment="1">
      <alignment horizontal="center" vertical="center" wrapText="1"/>
    </xf>
    <xf numFmtId="0" fontId="24" fillId="0" borderId="96" xfId="0" applyFont="1" applyBorder="1" applyAlignment="1">
      <alignment horizontal="left" vertical="center" wrapText="1"/>
    </xf>
    <xf numFmtId="0" fontId="4" fillId="0" borderId="6" xfId="0" applyFont="1" applyBorder="1" applyAlignment="1">
      <alignment vertical="center"/>
    </xf>
    <xf numFmtId="0" fontId="24" fillId="0" borderId="98" xfId="0" applyFont="1" applyBorder="1" applyAlignment="1">
      <alignment horizontal="left" vertical="center"/>
    </xf>
    <xf numFmtId="0" fontId="4" fillId="0" borderId="99" xfId="0" applyFont="1" applyBorder="1" applyAlignment="1">
      <alignment vertical="center"/>
    </xf>
    <xf numFmtId="0" fontId="18" fillId="0" borderId="28" xfId="0" applyFont="1" applyBorder="1" applyAlignment="1">
      <alignment horizontal="center" vertical="center" wrapText="1"/>
    </xf>
    <xf numFmtId="0" fontId="4" fillId="0" borderId="20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19" fillId="0" borderId="29" xfId="0" applyFont="1" applyBorder="1" applyAlignment="1">
      <alignment horizontal="center" vertical="center" wrapText="1"/>
    </xf>
    <xf numFmtId="0" fontId="21" fillId="0" borderId="45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20" fillId="0" borderId="74" xfId="0" applyFont="1" applyBorder="1" applyAlignment="1">
      <alignment horizontal="left" vertical="center"/>
    </xf>
    <xf numFmtId="0" fontId="4" fillId="0" borderId="75" xfId="0" applyFont="1" applyBorder="1" applyAlignment="1">
      <alignment vertical="center"/>
    </xf>
    <xf numFmtId="0" fontId="20" fillId="2" borderId="38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" fontId="5" fillId="0" borderId="12" xfId="0" applyNumberFormat="1" applyFont="1" applyBorder="1" applyAlignment="1">
      <alignment horizontal="center" vertical="center"/>
    </xf>
    <xf numFmtId="164" fontId="8" fillId="0" borderId="12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1" fontId="2" fillId="2" borderId="12" xfId="0" applyNumberFormat="1" applyFont="1" applyFill="1" applyBorder="1" applyAlignment="1">
      <alignment horizontal="center" vertical="center"/>
    </xf>
    <xf numFmtId="1" fontId="5" fillId="0" borderId="11" xfId="0" applyNumberFormat="1" applyFont="1" applyBorder="1" applyAlignment="1">
      <alignment horizontal="center" vertical="center"/>
    </xf>
    <xf numFmtId="0" fontId="6" fillId="0" borderId="12" xfId="0" applyFont="1" applyBorder="1" applyAlignment="1"/>
    <xf numFmtId="164" fontId="2" fillId="0" borderId="0" xfId="0" applyNumberFormat="1" applyFont="1" applyAlignment="1">
      <alignment horizontal="center" vertical="center"/>
    </xf>
    <xf numFmtId="0" fontId="6" fillId="0" borderId="0" xfId="0" applyFont="1" applyAlignment="1"/>
    <xf numFmtId="1" fontId="5" fillId="0" borderId="22" xfId="0" applyNumberFormat="1" applyFont="1" applyBorder="1" applyAlignment="1">
      <alignment horizontal="center" vertical="center"/>
    </xf>
    <xf numFmtId="0" fontId="6" fillId="0" borderId="23" xfId="0" applyFont="1" applyBorder="1" applyAlignment="1"/>
    <xf numFmtId="164" fontId="8" fillId="0" borderId="23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" fontId="5" fillId="4" borderId="1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u/>
      </font>
      <fill>
        <patternFill patternType="none"/>
      </fill>
    </dxf>
    <dxf>
      <font>
        <color rgb="FFFFFFFF"/>
      </font>
      <fill>
        <patternFill patternType="none"/>
      </fill>
    </dxf>
    <dxf>
      <font>
        <u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800" b="1" i="0">
                <a:solidFill>
                  <a:srgbClr val="000000"/>
                </a:solidFill>
                <a:latin typeface="Verdana"/>
              </a:defRPr>
            </a:pPr>
            <a:r>
              <a:rPr sz="800" b="1" i="0">
                <a:solidFill>
                  <a:srgbClr val="000000"/>
                </a:solidFill>
                <a:latin typeface="Verdana"/>
              </a:rPr>
              <a:t>Promedios en las diferentes competencias para el grupo de docentes</a:t>
            </a:r>
          </a:p>
        </c:rich>
      </c:tx>
      <c:layout>
        <c:manualLayout>
          <c:xMode val="edge"/>
          <c:yMode val="edge"/>
          <c:x val="0.16788336494434544"/>
          <c:y val="1.4285714285714285E-2"/>
        </c:manualLayout>
      </c:layout>
      <c:overlay val="0"/>
    </c:title>
    <c:autoTitleDeleted val="0"/>
    <c:plotArea>
      <c:layout>
        <c:manualLayout>
          <c:xMode val="edge"/>
          <c:yMode val="edge"/>
          <c:x val="5.1094926932401155E-2"/>
          <c:y val="0.14285714285714285"/>
          <c:w val="0.92992767016970102"/>
          <c:h val="0.52857142857142858"/>
        </c:manualLayout>
      </c:layout>
      <c:barChart>
        <c:barDir val="col"/>
        <c:grouping val="clustered"/>
        <c:varyColors val="1"/>
        <c:ser>
          <c:idx val="0"/>
          <c:order val="0"/>
          <c:spPr>
            <a:solidFill>
              <a:srgbClr val="9999FF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100" b="0" i="0">
                    <a:solidFill>
                      <a:srgbClr val="000000"/>
                    </a:solidFill>
                    <a:latin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Docentes'!$E$33:$E$48</c:f>
              <c:numCache>
                <c:formatCode>General</c:formatCode>
                <c:ptCount val="16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C0F3-4548-A25A-747CD71EB1D1}"/>
            </c:ext>
          </c:extLst>
        </c:ser>
        <c:ser>
          <c:idx val="1"/>
          <c:order val="1"/>
          <c:invertIfNegative val="1"/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Docentes'!$F$33:$F$48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1-C0F3-4548-A25A-747CD71EB1D1}"/>
            </c:ext>
          </c:extLst>
        </c:ser>
        <c:ser>
          <c:idx val="2"/>
          <c:order val="2"/>
          <c:invertIfNegative val="1"/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Docentes'!$G$33:$G$48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2-C0F3-4548-A25A-747CD71EB1D1}"/>
            </c:ext>
          </c:extLst>
        </c:ser>
        <c:ser>
          <c:idx val="3"/>
          <c:order val="3"/>
          <c:invertIfNegative val="1"/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Docentes'!$K$33:$K$48</c:f>
              <c:numCache>
                <c:formatCode>0.0</c:formatCode>
                <c:ptCount val="16"/>
                <c:pt idx="0">
                  <c:v>95.07692307692308</c:v>
                </c:pt>
                <c:pt idx="1">
                  <c:v>94.92307692307692</c:v>
                </c:pt>
                <c:pt idx="2">
                  <c:v>94.769230769230774</c:v>
                </c:pt>
                <c:pt idx="3">
                  <c:v>94.807692307692307</c:v>
                </c:pt>
                <c:pt idx="4">
                  <c:v>94.894230769230774</c:v>
                </c:pt>
                <c:pt idx="5">
                  <c:v>94.269230769230774</c:v>
                </c:pt>
                <c:pt idx="6">
                  <c:v>94.615384615384613</c:v>
                </c:pt>
                <c:pt idx="7">
                  <c:v>94.442307692307693</c:v>
                </c:pt>
                <c:pt idx="8">
                  <c:v>94.34615384615384</c:v>
                </c:pt>
                <c:pt idx="9">
                  <c:v>94.92307692307692</c:v>
                </c:pt>
                <c:pt idx="10">
                  <c:v>94.634615384615387</c:v>
                </c:pt>
                <c:pt idx="11">
                  <c:v>95.57692307692308</c:v>
                </c:pt>
                <c:pt idx="12">
                  <c:v>95.65384615384616</c:v>
                </c:pt>
                <c:pt idx="13">
                  <c:v>95.307692307692307</c:v>
                </c:pt>
                <c:pt idx="14">
                  <c:v>95.512820512820497</c:v>
                </c:pt>
                <c:pt idx="15">
                  <c:v>94.979326923076911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F3-4548-A25A-747CD71EB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2093501"/>
        <c:axId val="1650025314"/>
      </c:barChart>
      <c:catAx>
        <c:axId val="12020935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txPr>
          <a:bodyPr rot="-5400000"/>
          <a:lstStyle/>
          <a:p>
            <a:pPr lvl="0">
              <a:defRPr sz="600" b="0" i="0">
                <a:solidFill>
                  <a:srgbClr val="000000"/>
                </a:solidFill>
                <a:latin typeface="Verdana"/>
              </a:defRPr>
            </a:pPr>
            <a:endParaRPr lang="es-CO"/>
          </a:p>
        </c:txPr>
        <c:crossAx val="1650025314"/>
        <c:crosses val="autoZero"/>
        <c:auto val="1"/>
        <c:lblAlgn val="ctr"/>
        <c:lblOffset val="100"/>
        <c:noMultiLvlLbl val="1"/>
      </c:catAx>
      <c:valAx>
        <c:axId val="1650025314"/>
        <c:scaling>
          <c:orientation val="minMax"/>
          <c:max val="100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 rot="0"/>
          <a:lstStyle/>
          <a:p>
            <a:pPr lvl="0">
              <a:defRPr sz="600" b="0" i="0">
                <a:solidFill>
                  <a:srgbClr val="000000"/>
                </a:solidFill>
                <a:latin typeface="Verdana"/>
              </a:defRPr>
            </a:pPr>
            <a:endParaRPr lang="es-CO"/>
          </a:p>
        </c:txPr>
        <c:crossAx val="1202093501"/>
        <c:crosses val="autoZero"/>
        <c:crossBetween val="between"/>
      </c:valAx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800" b="1" i="0">
                <a:solidFill>
                  <a:srgbClr val="000000"/>
                </a:solidFill>
                <a:latin typeface="Verdana"/>
              </a:defRPr>
            </a:pPr>
            <a:r>
              <a:rPr sz="800" b="1" i="0">
                <a:solidFill>
                  <a:srgbClr val="000000"/>
                </a:solidFill>
                <a:latin typeface="Verdana"/>
              </a:rPr>
              <a:t>Porcentaje de docentes por categoría de desempeño</a:t>
            </a:r>
          </a:p>
        </c:rich>
      </c:tx>
      <c:layout>
        <c:manualLayout>
          <c:xMode val="edge"/>
          <c:yMode val="edge"/>
          <c:x val="0.19934709141749438"/>
          <c:y val="2.2950819672131147E-2"/>
        </c:manualLayout>
      </c:layout>
      <c:overlay val="0"/>
    </c:title>
    <c:autoTitleDeleted val="0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xMode val="edge"/>
          <c:yMode val="edge"/>
          <c:x val="0.28431463284643343"/>
          <c:y val="0.47540983606557374"/>
          <c:w val="0.43464190998362817"/>
          <c:h val="0.1704918032786885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FFFF"/>
              </a:solidFill>
            </c:spPr>
            <c:extLst>
              <c:ext xmlns:c16="http://schemas.microsoft.com/office/drawing/2014/chart" uri="{C3380CC4-5D6E-409C-BE32-E72D297353CC}">
                <c16:uniqueId val="{00000001-B5A5-4C41-8669-CCA4E88FD81A}"/>
              </c:ext>
            </c:extLst>
          </c:dPt>
          <c:dPt>
            <c:idx val="1"/>
            <c:bubble3D val="0"/>
            <c:spPr>
              <a:solidFill>
                <a:srgbClr val="FFFFFF"/>
              </a:solidFill>
            </c:spPr>
            <c:extLst>
              <c:ext xmlns:c16="http://schemas.microsoft.com/office/drawing/2014/chart" uri="{C3380CC4-5D6E-409C-BE32-E72D297353CC}">
                <c16:uniqueId val="{00000003-B5A5-4C41-8669-CCA4E88FD81A}"/>
              </c:ext>
            </c:extLst>
          </c:dPt>
          <c:dPt>
            <c:idx val="2"/>
            <c:bubble3D val="0"/>
            <c:spPr>
              <a:solidFill>
                <a:srgbClr val="290000"/>
              </a:solidFill>
            </c:spPr>
            <c:extLst>
              <c:ext xmlns:c16="http://schemas.microsoft.com/office/drawing/2014/chart" uri="{C3380CC4-5D6E-409C-BE32-E72D297353CC}">
                <c16:uniqueId val="{00000005-B5A5-4C41-8669-CCA4E88FD81A}"/>
              </c:ext>
            </c:extLst>
          </c:dPt>
          <c:dLbls>
            <c:dLbl>
              <c:idx val="0"/>
              <c:spPr/>
              <c:txPr>
                <a:bodyPr/>
                <a:lstStyle/>
                <a:p>
                  <a:pPr lvl="0">
                    <a:defRPr sz="500" b="0" i="0">
                      <a:solidFill>
                        <a:srgbClr val="000000"/>
                      </a:solidFill>
                      <a:latin typeface="Verdana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B5A5-4C41-8669-CCA4E88FD81A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 lvl="0">
                    <a:defRPr sz="500" b="0" i="0">
                      <a:solidFill>
                        <a:srgbClr val="000000"/>
                      </a:solidFill>
                      <a:latin typeface="Verdana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B5A5-4C41-8669-CCA4E88FD81A}"/>
                </c:ext>
              </c:extLst>
            </c:dLbl>
            <c:dLbl>
              <c:idx val="2"/>
              <c:spPr/>
              <c:txPr>
                <a:bodyPr/>
                <a:lstStyle/>
                <a:p>
                  <a:pPr lvl="0">
                    <a:defRPr sz="500" b="0" i="0">
                      <a:solidFill>
                        <a:srgbClr val="000000"/>
                      </a:solidFill>
                      <a:latin typeface="Verdana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B5A5-4C41-8669-CCA4E88FD81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'Informe Docentes'!$C$87:$C$89</c:f>
              <c:strCache>
                <c:ptCount val="3"/>
                <c:pt idx="0">
                  <c:v>NO SATISFACTORIO</c:v>
                </c:pt>
                <c:pt idx="1">
                  <c:v>SATISFACTORIO</c:v>
                </c:pt>
                <c:pt idx="2">
                  <c:v>SOBRESALIENTE</c:v>
                </c:pt>
              </c:strCache>
            </c:strRef>
          </c:cat>
          <c:val>
            <c:numRef>
              <c:f>'Informe Docentes'!$D$87:$D$89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6-B5A5-4C41-8669-CCA4E88FD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800" b="1" i="0">
                <a:solidFill>
                  <a:srgbClr val="000000"/>
                </a:solidFill>
                <a:latin typeface="Verdana"/>
              </a:defRPr>
            </a:pPr>
            <a:r>
              <a:rPr sz="800" b="1" i="0">
                <a:solidFill>
                  <a:srgbClr val="000000"/>
                </a:solidFill>
                <a:latin typeface="Verdana"/>
              </a:rPr>
              <a:t>Porcentaje de elección
Competencias comportamentales</a:t>
            </a:r>
          </a:p>
        </c:rich>
      </c:tx>
      <c:layout>
        <c:manualLayout>
          <c:xMode val="edge"/>
          <c:yMode val="edge"/>
          <c:x val="0.20270298645101795"/>
          <c:y val="2.1645021645021644E-2"/>
        </c:manualLayout>
      </c:layout>
      <c:overlay val="0"/>
    </c:title>
    <c:autoTitleDeleted val="0"/>
    <c:plotArea>
      <c:layout>
        <c:manualLayout>
          <c:xMode val="edge"/>
          <c:yMode val="edge"/>
          <c:x val="0.3675680526394276"/>
          <c:y val="0.20779308624647527"/>
          <c:w val="0.56756831657558671"/>
          <c:h val="0.59740512295861636"/>
        </c:manualLayout>
      </c:layout>
      <c:barChart>
        <c:barDir val="bar"/>
        <c:grouping val="clustered"/>
        <c:varyColors val="1"/>
        <c:ser>
          <c:idx val="0"/>
          <c:order val="0"/>
          <c:tx>
            <c:v>Competencias comportamentales</c:v>
          </c:tx>
          <c:spPr>
            <a:solidFill>
              <a:srgbClr val="FFFFFF"/>
            </a:solidFill>
            <a:ln cmpd="sng">
              <a:solidFill>
                <a:srgbClr val="000000"/>
              </a:solidFill>
            </a:ln>
          </c:spPr>
          <c:invertIfNegative val="1"/>
          <c:dLbls>
            <c:numFmt formatCode="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600" b="0" i="0">
                    <a:solidFill>
                      <a:srgbClr val="000000"/>
                    </a:solidFill>
                    <a:latin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Docentes'!$I$87:$I$93</c:f>
              <c:strCache>
                <c:ptCount val="7"/>
                <c:pt idx="0">
                  <c:v>Liderazgo</c:v>
                </c:pt>
                <c:pt idx="1">
                  <c:v>Comunicación y relaciones</c:v>
                </c:pt>
                <c:pt idx="2">
                  <c:v>Trabajo en equipo</c:v>
                </c:pt>
                <c:pt idx="3">
                  <c:v>Negociación y mediación</c:v>
                </c:pt>
                <c:pt idx="4">
                  <c:v>Compromiso social</c:v>
                </c:pt>
                <c:pt idx="5">
                  <c:v>Iniciativa</c:v>
                </c:pt>
                <c:pt idx="6">
                  <c:v>Orientación al logro</c:v>
                </c:pt>
              </c:strCache>
            </c:strRef>
          </c:cat>
          <c:val>
            <c:numRef>
              <c:f>'Informe Docentes'!$J$87:$J$93</c:f>
              <c:numCache>
                <c:formatCode>General</c:formatCode>
                <c:ptCount val="7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3308-4D55-96AE-735D9F3F4091}"/>
            </c:ext>
          </c:extLst>
        </c:ser>
        <c:ser>
          <c:idx val="1"/>
          <c:order val="1"/>
          <c:invertIfNegative val="1"/>
          <c:cat>
            <c:strRef>
              <c:f>'Informe Docentes'!$I$87:$I$93</c:f>
              <c:strCache>
                <c:ptCount val="7"/>
                <c:pt idx="0">
                  <c:v>Liderazgo</c:v>
                </c:pt>
                <c:pt idx="1">
                  <c:v>Comunicación y relaciones</c:v>
                </c:pt>
                <c:pt idx="2">
                  <c:v>Trabajo en equipo</c:v>
                </c:pt>
                <c:pt idx="3">
                  <c:v>Negociación y mediación</c:v>
                </c:pt>
                <c:pt idx="4">
                  <c:v>Compromiso social</c:v>
                </c:pt>
                <c:pt idx="5">
                  <c:v>Iniciativa</c:v>
                </c:pt>
                <c:pt idx="6">
                  <c:v>Orientación al logro</c:v>
                </c:pt>
              </c:strCache>
            </c:strRef>
          </c:cat>
          <c:val>
            <c:numRef>
              <c:f>'Informe Docentes'!$L$87:$L$93</c:f>
              <c:numCache>
                <c:formatCode>0.0</c:formatCode>
                <c:ptCount val="7"/>
                <c:pt idx="0">
                  <c:v>19.480519480519479</c:v>
                </c:pt>
                <c:pt idx="1">
                  <c:v>11.688311688311689</c:v>
                </c:pt>
                <c:pt idx="2">
                  <c:v>31.168831168831169</c:v>
                </c:pt>
                <c:pt idx="3">
                  <c:v>3.8961038961038961</c:v>
                </c:pt>
                <c:pt idx="4">
                  <c:v>14.285714285714286</c:v>
                </c:pt>
                <c:pt idx="5">
                  <c:v>9.0909090909090917</c:v>
                </c:pt>
                <c:pt idx="6">
                  <c:v>10.38961038961039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08-4D55-96AE-735D9F3F4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6263099"/>
        <c:axId val="1086952805"/>
      </c:barChart>
      <c:catAx>
        <c:axId val="1656263099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/>
          <a:lstStyle/>
          <a:p>
            <a:pPr lvl="0">
              <a:defRPr sz="600" b="0" i="0">
                <a:solidFill>
                  <a:srgbClr val="000000"/>
                </a:solidFill>
                <a:latin typeface="Arial"/>
              </a:defRPr>
            </a:pPr>
            <a:endParaRPr lang="es-CO"/>
          </a:p>
        </c:txPr>
        <c:crossAx val="1086952805"/>
        <c:crosses val="autoZero"/>
        <c:auto val="1"/>
        <c:lblAlgn val="ctr"/>
        <c:lblOffset val="100"/>
        <c:noMultiLvlLbl val="1"/>
      </c:catAx>
      <c:valAx>
        <c:axId val="1086952805"/>
        <c:scaling>
          <c:orientation val="minMax"/>
          <c:max val="100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800" b="1" i="0">
                    <a:solidFill>
                      <a:srgbClr val="000000"/>
                    </a:solidFill>
                    <a:latin typeface="Arial"/>
                  </a:defRPr>
                </a:pPr>
                <a:r>
                  <a:rPr sz="800" b="1" i="0">
                    <a:solidFill>
                      <a:srgbClr val="000000"/>
                    </a:solidFill>
                    <a:latin typeface="Arial"/>
                  </a:rPr>
                  <a:t>Porcentaje</a:t>
                </a:r>
              </a:p>
            </c:rich>
          </c:tx>
          <c:layout>
            <c:manualLayout>
              <c:xMode val="edge"/>
              <c:yMode val="edge"/>
              <c:x val="0.5675684188125133"/>
              <c:y val="0.8917785276840395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/>
        </c:spPr>
        <c:txPr>
          <a:bodyPr rot="0"/>
          <a:lstStyle/>
          <a:p>
            <a:pPr lvl="0">
              <a:defRPr sz="800" b="0" i="0">
                <a:solidFill>
                  <a:srgbClr val="000000"/>
                </a:solidFill>
                <a:latin typeface="Arial"/>
              </a:defRPr>
            </a:pPr>
            <a:endParaRPr lang="es-CO"/>
          </a:p>
        </c:txPr>
        <c:crossAx val="1656263099"/>
        <c:crosses val="max"/>
        <c:crossBetween val="between"/>
        <c:majorUnit val="10"/>
        <c:minorUnit val="10"/>
      </c:valAx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800" b="1" i="0">
                <a:solidFill>
                  <a:srgbClr val="000000"/>
                </a:solidFill>
                <a:latin typeface="Verdana"/>
              </a:defRPr>
            </a:pPr>
            <a:r>
              <a:rPr sz="800" b="1" i="0">
                <a:solidFill>
                  <a:srgbClr val="000000"/>
                </a:solidFill>
                <a:latin typeface="Verdana"/>
              </a:rPr>
              <a:t>Promedios en las diferentes competencias para el grupo de directivos docentes</a:t>
            </a:r>
          </a:p>
        </c:rich>
      </c:tx>
      <c:layout>
        <c:manualLayout>
          <c:xMode val="edge"/>
          <c:yMode val="edge"/>
          <c:x val="0.11824832844799509"/>
          <c:y val="1.4285714285714285E-2"/>
        </c:manualLayout>
      </c:layout>
      <c:overlay val="0"/>
    </c:title>
    <c:autoTitleDeleted val="0"/>
    <c:plotArea>
      <c:layout>
        <c:manualLayout>
          <c:xMode val="edge"/>
          <c:yMode val="edge"/>
          <c:x val="5.1094926932401155E-2"/>
          <c:y val="0.14571428571428571"/>
          <c:w val="0.92992767016970102"/>
          <c:h val="0.52857142857142858"/>
        </c:manualLayout>
      </c:layout>
      <c:barChart>
        <c:barDir val="col"/>
        <c:grouping val="clustered"/>
        <c:varyColors val="1"/>
        <c:ser>
          <c:idx val="0"/>
          <c:order val="0"/>
          <c:spPr>
            <a:solidFill>
              <a:srgbClr val="9999FF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100" b="0" i="0">
                    <a:solidFill>
                      <a:srgbClr val="000000"/>
                    </a:solidFill>
                    <a:latin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Directivos'!$E$31:$E$47</c:f>
              <c:numCache>
                <c:formatCode>General</c:formatCode>
                <c:ptCount val="17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B10F-42CD-920F-A847D4717DCD}"/>
            </c:ext>
          </c:extLst>
        </c:ser>
        <c:ser>
          <c:idx val="1"/>
          <c:order val="1"/>
          <c:invertIfNegative val="1"/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Directivos'!$F$31:$F$47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1-B10F-42CD-920F-A847D4717DCD}"/>
            </c:ext>
          </c:extLst>
        </c:ser>
        <c:ser>
          <c:idx val="2"/>
          <c:order val="2"/>
          <c:invertIfNegative val="1"/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Directivos'!$G$31:$G$47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2-B10F-42CD-920F-A847D4717DCD}"/>
            </c:ext>
          </c:extLst>
        </c:ser>
        <c:ser>
          <c:idx val="3"/>
          <c:order val="3"/>
          <c:invertIfNegative val="1"/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Directivos'!$K$31:$K$47</c:f>
              <c:numCache>
                <c:formatCode>0.0</c:formatCode>
                <c:ptCount val="17"/>
                <c:pt idx="0">
                  <c:v>96</c:v>
                </c:pt>
                <c:pt idx="1">
                  <c:v>97</c:v>
                </c:pt>
                <c:pt idx="2">
                  <c:v>96.5</c:v>
                </c:pt>
                <c:pt idx="3">
                  <c:v>96</c:v>
                </c:pt>
                <c:pt idx="4">
                  <c:v>95</c:v>
                </c:pt>
                <c:pt idx="5">
                  <c:v>95.5</c:v>
                </c:pt>
                <c:pt idx="6">
                  <c:v>97</c:v>
                </c:pt>
                <c:pt idx="7">
                  <c:v>96</c:v>
                </c:pt>
                <c:pt idx="8">
                  <c:v>96.5</c:v>
                </c:pt>
                <c:pt idx="9">
                  <c:v>96</c:v>
                </c:pt>
                <c:pt idx="10">
                  <c:v>97</c:v>
                </c:pt>
                <c:pt idx="11">
                  <c:v>96.5</c:v>
                </c:pt>
                <c:pt idx="12">
                  <c:v>97</c:v>
                </c:pt>
                <c:pt idx="13">
                  <c:v>96</c:v>
                </c:pt>
                <c:pt idx="14">
                  <c:v>96</c:v>
                </c:pt>
                <c:pt idx="15">
                  <c:v>96.333333333333329</c:v>
                </c:pt>
                <c:pt idx="16">
                  <c:v>96.300000000000011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0F-42CD-920F-A847D4717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0085077"/>
        <c:axId val="1581741710"/>
      </c:barChart>
      <c:catAx>
        <c:axId val="38008507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txPr>
          <a:bodyPr rot="-5400000"/>
          <a:lstStyle/>
          <a:p>
            <a:pPr lvl="0">
              <a:defRPr sz="600" b="0" i="0">
                <a:solidFill>
                  <a:srgbClr val="000000"/>
                </a:solidFill>
                <a:latin typeface="Verdana"/>
              </a:defRPr>
            </a:pPr>
            <a:endParaRPr lang="es-CO"/>
          </a:p>
        </c:txPr>
        <c:crossAx val="1581741710"/>
        <c:crosses val="autoZero"/>
        <c:auto val="1"/>
        <c:lblAlgn val="ctr"/>
        <c:lblOffset val="100"/>
        <c:noMultiLvlLbl val="1"/>
      </c:catAx>
      <c:valAx>
        <c:axId val="1581741710"/>
        <c:scaling>
          <c:orientation val="minMax"/>
          <c:max val="100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 rot="0"/>
          <a:lstStyle/>
          <a:p>
            <a:pPr lvl="0">
              <a:defRPr sz="600" b="0" i="0">
                <a:solidFill>
                  <a:srgbClr val="000000"/>
                </a:solidFill>
                <a:latin typeface="Verdana"/>
              </a:defRPr>
            </a:pPr>
            <a:endParaRPr lang="es-CO"/>
          </a:p>
        </c:txPr>
        <c:crossAx val="380085077"/>
        <c:crosses val="autoZero"/>
        <c:crossBetween val="between"/>
      </c:valAx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800" b="1" i="0">
                <a:solidFill>
                  <a:srgbClr val="000000"/>
                </a:solidFill>
                <a:latin typeface="Verdana"/>
              </a:defRPr>
            </a:pPr>
            <a:r>
              <a:rPr sz="800" b="1" i="0">
                <a:solidFill>
                  <a:srgbClr val="000000"/>
                </a:solidFill>
                <a:latin typeface="Verdana"/>
              </a:rPr>
              <a:t>Porcentaje de directivos docentes por categoría de desempeño</a:t>
            </a:r>
          </a:p>
        </c:rich>
      </c:tx>
      <c:layout>
        <c:manualLayout>
          <c:xMode val="edge"/>
          <c:yMode val="edge"/>
          <c:x val="0.13071929734273413"/>
          <c:y val="2.2950819672131147E-2"/>
        </c:manualLayout>
      </c:layout>
      <c:overlay val="0"/>
    </c:title>
    <c:autoTitleDeleted val="0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xMode val="edge"/>
          <c:yMode val="edge"/>
          <c:x val="0.30065455427438942"/>
          <c:y val="0.4819672131147541"/>
          <c:w val="0.40196206712771626"/>
          <c:h val="0.16065573770491803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FFFF"/>
              </a:solidFill>
            </c:spPr>
            <c:extLst>
              <c:ext xmlns:c16="http://schemas.microsoft.com/office/drawing/2014/chart" uri="{C3380CC4-5D6E-409C-BE32-E72D297353CC}">
                <c16:uniqueId val="{00000001-1A3F-4C8A-8717-7DB306DC8319}"/>
              </c:ext>
            </c:extLst>
          </c:dPt>
          <c:dPt>
            <c:idx val="1"/>
            <c:bubble3D val="0"/>
            <c:spPr>
              <a:solidFill>
                <a:srgbClr val="FFFFFF"/>
              </a:solidFill>
            </c:spPr>
            <c:extLst>
              <c:ext xmlns:c16="http://schemas.microsoft.com/office/drawing/2014/chart" uri="{C3380CC4-5D6E-409C-BE32-E72D297353CC}">
                <c16:uniqueId val="{00000003-1A3F-4C8A-8717-7DB306DC8319}"/>
              </c:ext>
            </c:extLst>
          </c:dPt>
          <c:dPt>
            <c:idx val="2"/>
            <c:bubble3D val="0"/>
            <c:spPr>
              <a:solidFill>
                <a:srgbClr val="290000"/>
              </a:solidFill>
            </c:spPr>
            <c:extLst>
              <c:ext xmlns:c16="http://schemas.microsoft.com/office/drawing/2014/chart" uri="{C3380CC4-5D6E-409C-BE32-E72D297353CC}">
                <c16:uniqueId val="{00000005-1A3F-4C8A-8717-7DB306DC8319}"/>
              </c:ext>
            </c:extLst>
          </c:dPt>
          <c:dLbls>
            <c:dLbl>
              <c:idx val="0"/>
              <c:spPr/>
              <c:txPr>
                <a:bodyPr/>
                <a:lstStyle/>
                <a:p>
                  <a:pPr lvl="0">
                    <a:defRPr sz="500" b="0" i="0">
                      <a:solidFill>
                        <a:srgbClr val="000000"/>
                      </a:solidFill>
                      <a:latin typeface="Verdana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1A3F-4C8A-8717-7DB306DC8319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 lvl="0">
                    <a:defRPr sz="500" b="0" i="0">
                      <a:solidFill>
                        <a:srgbClr val="000000"/>
                      </a:solidFill>
                      <a:latin typeface="Verdana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1A3F-4C8A-8717-7DB306DC8319}"/>
                </c:ext>
              </c:extLst>
            </c:dLbl>
            <c:dLbl>
              <c:idx val="2"/>
              <c:spPr/>
              <c:txPr>
                <a:bodyPr/>
                <a:lstStyle/>
                <a:p>
                  <a:pPr lvl="0">
                    <a:defRPr sz="500" b="0" i="0">
                      <a:solidFill>
                        <a:srgbClr val="000000"/>
                      </a:solidFill>
                      <a:latin typeface="Verdana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1A3F-4C8A-8717-7DB306DC831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'Informe Directivos'!$C$86:$C$88</c:f>
              <c:strCache>
                <c:ptCount val="3"/>
                <c:pt idx="0">
                  <c:v>NO SATISFACTORIO</c:v>
                </c:pt>
                <c:pt idx="1">
                  <c:v>SATISFACTORIO</c:v>
                </c:pt>
                <c:pt idx="2">
                  <c:v>SOBRESALIENTE</c:v>
                </c:pt>
              </c:strCache>
            </c:strRef>
          </c:cat>
          <c:val>
            <c:numRef>
              <c:f>'Informe Directivos'!$D$86:$D$88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6-1A3F-4C8A-8717-7DB306DC8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800" b="1" i="0">
                <a:solidFill>
                  <a:srgbClr val="000000"/>
                </a:solidFill>
                <a:latin typeface="Verdana"/>
              </a:defRPr>
            </a:pPr>
            <a:r>
              <a:rPr sz="800" b="1" i="0">
                <a:solidFill>
                  <a:srgbClr val="000000"/>
                </a:solidFill>
                <a:latin typeface="Verdana"/>
              </a:rPr>
              <a:t>Porcentaje de elección
Competencias comportamentales</a:t>
            </a:r>
          </a:p>
        </c:rich>
      </c:tx>
      <c:layout>
        <c:manualLayout>
          <c:xMode val="edge"/>
          <c:yMode val="edge"/>
          <c:x val="0.20270298645101795"/>
          <c:y val="2.1645021645021644E-2"/>
        </c:manualLayout>
      </c:layout>
      <c:overlay val="0"/>
    </c:title>
    <c:autoTitleDeleted val="0"/>
    <c:plotArea>
      <c:layout>
        <c:manualLayout>
          <c:xMode val="edge"/>
          <c:yMode val="edge"/>
          <c:x val="0.3675680526394276"/>
          <c:y val="0.21212210887661018"/>
          <c:w val="0.56756831657558671"/>
          <c:h val="0.59307610032848146"/>
        </c:manualLayout>
      </c:layout>
      <c:barChart>
        <c:barDir val="bar"/>
        <c:grouping val="clustered"/>
        <c:varyColors val="1"/>
        <c:ser>
          <c:idx val="0"/>
          <c:order val="0"/>
          <c:tx>
            <c:v>Competencias comportamentales</c:v>
          </c:tx>
          <c:spPr>
            <a:solidFill>
              <a:srgbClr val="FFFFFF"/>
            </a:solidFill>
            <a:ln cmpd="sng">
              <a:solidFill>
                <a:srgbClr val="000000"/>
              </a:solidFill>
            </a:ln>
          </c:spPr>
          <c:invertIfNegative val="1"/>
          <c:dLbls>
            <c:numFmt formatCode="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600" b="0" i="0">
                    <a:solidFill>
                      <a:srgbClr val="000000"/>
                    </a:solidFill>
                    <a:latin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Directivos'!$I$86:$I$92</c:f>
              <c:strCache>
                <c:ptCount val="7"/>
                <c:pt idx="0">
                  <c:v>Liderazgo</c:v>
                </c:pt>
                <c:pt idx="1">
                  <c:v>Comunicación y relaciones</c:v>
                </c:pt>
                <c:pt idx="2">
                  <c:v>Trabajo en equipo</c:v>
                </c:pt>
                <c:pt idx="3">
                  <c:v>Negociación y mediación</c:v>
                </c:pt>
                <c:pt idx="4">
                  <c:v>Compromiso social</c:v>
                </c:pt>
                <c:pt idx="5">
                  <c:v>Iniciativa</c:v>
                </c:pt>
                <c:pt idx="6">
                  <c:v>Orientación al logro</c:v>
                </c:pt>
              </c:strCache>
            </c:strRef>
          </c:cat>
          <c:val>
            <c:numRef>
              <c:f>'Informe Directivos'!$J$86:$J$92</c:f>
              <c:numCache>
                <c:formatCode>General</c:formatCode>
                <c:ptCount val="7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5314-419D-9F65-C458385B4688}"/>
            </c:ext>
          </c:extLst>
        </c:ser>
        <c:ser>
          <c:idx val="1"/>
          <c:order val="1"/>
          <c:invertIfNegative val="1"/>
          <c:cat>
            <c:strRef>
              <c:f>'Informe Directivos'!$I$86:$I$92</c:f>
              <c:strCache>
                <c:ptCount val="7"/>
                <c:pt idx="0">
                  <c:v>Liderazgo</c:v>
                </c:pt>
                <c:pt idx="1">
                  <c:v>Comunicación y relaciones</c:v>
                </c:pt>
                <c:pt idx="2">
                  <c:v>Trabajo en equipo</c:v>
                </c:pt>
                <c:pt idx="3">
                  <c:v>Negociación y mediación</c:v>
                </c:pt>
                <c:pt idx="4">
                  <c:v>Compromiso social</c:v>
                </c:pt>
                <c:pt idx="5">
                  <c:v>Iniciativa</c:v>
                </c:pt>
                <c:pt idx="6">
                  <c:v>Orientación al logro</c:v>
                </c:pt>
              </c:strCache>
            </c:strRef>
          </c:cat>
          <c:val>
            <c:numRef>
              <c:f>'Informe Directivos'!$L$86:$L$92</c:f>
              <c:numCache>
                <c:formatCode>0.0</c:formatCode>
                <c:ptCount val="7"/>
                <c:pt idx="0">
                  <c:v>33.333333333333336</c:v>
                </c:pt>
                <c:pt idx="1">
                  <c:v>33.333333333333336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33.333333333333336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14-419D-9F65-C458385B4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1296165"/>
        <c:axId val="315576678"/>
      </c:barChart>
      <c:catAx>
        <c:axId val="1531296165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/>
          <a:lstStyle/>
          <a:p>
            <a:pPr lvl="0">
              <a:defRPr sz="600" b="0" i="0">
                <a:solidFill>
                  <a:srgbClr val="000000"/>
                </a:solidFill>
                <a:latin typeface="Arial"/>
              </a:defRPr>
            </a:pPr>
            <a:endParaRPr lang="es-CO"/>
          </a:p>
        </c:txPr>
        <c:crossAx val="315576678"/>
        <c:crosses val="autoZero"/>
        <c:auto val="1"/>
        <c:lblAlgn val="ctr"/>
        <c:lblOffset val="100"/>
        <c:noMultiLvlLbl val="1"/>
      </c:catAx>
      <c:valAx>
        <c:axId val="315576678"/>
        <c:scaling>
          <c:orientation val="minMax"/>
          <c:max val="100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800" b="1" i="0">
                    <a:solidFill>
                      <a:srgbClr val="000000"/>
                    </a:solidFill>
                    <a:latin typeface="Arial"/>
                  </a:defRPr>
                </a:pPr>
                <a:r>
                  <a:rPr sz="800" b="1" i="0">
                    <a:solidFill>
                      <a:srgbClr val="000000"/>
                    </a:solidFill>
                    <a:latin typeface="Arial"/>
                  </a:rPr>
                  <a:t>Porcentaje</a:t>
                </a:r>
              </a:p>
            </c:rich>
          </c:tx>
          <c:layout>
            <c:manualLayout>
              <c:xMode val="edge"/>
              <c:yMode val="edge"/>
              <c:x val="0.5675684188125133"/>
              <c:y val="0.8917785276840395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/>
        </c:spPr>
        <c:txPr>
          <a:bodyPr rot="0"/>
          <a:lstStyle/>
          <a:p>
            <a:pPr lvl="0">
              <a:defRPr sz="800" b="0" i="0">
                <a:solidFill>
                  <a:srgbClr val="000000"/>
                </a:solidFill>
                <a:latin typeface="Arial"/>
              </a:defRPr>
            </a:pPr>
            <a:endParaRPr lang="es-CO"/>
          </a:p>
        </c:txPr>
        <c:crossAx val="1531296165"/>
        <c:crosses val="max"/>
        <c:crossBetween val="between"/>
        <c:majorUnit val="10"/>
        <c:minorUnit val="10"/>
      </c:valAx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58</xdr:row>
      <xdr:rowOff>47625</xdr:rowOff>
    </xdr:from>
    <xdr:ext cx="6515100" cy="3324225"/>
    <xdr:graphicFrame macro="">
      <xdr:nvGraphicFramePr>
        <xdr:cNvPr id="1758959352" name="Chart 1">
          <a:extLst>
            <a:ext uri="{FF2B5EF4-FFF2-40B4-BE49-F238E27FC236}">
              <a16:creationId xmlns:a16="http://schemas.microsoft.com/office/drawing/2014/main" id="{00000000-0008-0000-0200-0000F896D7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2</xdr:col>
      <xdr:colOff>0</xdr:colOff>
      <xdr:row>91</xdr:row>
      <xdr:rowOff>9525</xdr:rowOff>
    </xdr:from>
    <xdr:ext cx="2924175" cy="2895600"/>
    <xdr:graphicFrame macro="">
      <xdr:nvGraphicFramePr>
        <xdr:cNvPr id="1874815801" name="Chart 2">
          <a:extLst>
            <a:ext uri="{FF2B5EF4-FFF2-40B4-BE49-F238E27FC236}">
              <a16:creationId xmlns:a16="http://schemas.microsoft.com/office/drawing/2014/main" id="{00000000-0008-0000-0200-0000396BBF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7</xdr:col>
      <xdr:colOff>47625</xdr:colOff>
      <xdr:row>94</xdr:row>
      <xdr:rowOff>142875</xdr:rowOff>
    </xdr:from>
    <xdr:ext cx="3495675" cy="2190750"/>
    <xdr:graphicFrame macro="">
      <xdr:nvGraphicFramePr>
        <xdr:cNvPr id="48334294" name="Chart 3">
          <a:extLst>
            <a:ext uri="{FF2B5EF4-FFF2-40B4-BE49-F238E27FC236}">
              <a16:creationId xmlns:a16="http://schemas.microsoft.com/office/drawing/2014/main" id="{00000000-0008-0000-0200-0000D685E1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3</xdr:col>
      <xdr:colOff>133350</xdr:colOff>
      <xdr:row>0</xdr:row>
      <xdr:rowOff>28575</xdr:rowOff>
    </xdr:from>
    <xdr:ext cx="466725" cy="523875"/>
    <xdr:pic>
      <xdr:nvPicPr>
        <xdr:cNvPr id="2" name="image1.png" descr="escudo blanco y negr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57</xdr:row>
      <xdr:rowOff>47625</xdr:rowOff>
    </xdr:from>
    <xdr:ext cx="6515100" cy="3324225"/>
    <xdr:graphicFrame macro="">
      <xdr:nvGraphicFramePr>
        <xdr:cNvPr id="1501376186" name="Chart 4">
          <a:extLst>
            <a:ext uri="{FF2B5EF4-FFF2-40B4-BE49-F238E27FC236}">
              <a16:creationId xmlns:a16="http://schemas.microsoft.com/office/drawing/2014/main" id="{00000000-0008-0000-0300-0000BA2E7D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2</xdr:col>
      <xdr:colOff>0</xdr:colOff>
      <xdr:row>90</xdr:row>
      <xdr:rowOff>9525</xdr:rowOff>
    </xdr:from>
    <xdr:ext cx="2924175" cy="2895600"/>
    <xdr:graphicFrame macro="">
      <xdr:nvGraphicFramePr>
        <xdr:cNvPr id="281082655" name="Chart 5">
          <a:extLst>
            <a:ext uri="{FF2B5EF4-FFF2-40B4-BE49-F238E27FC236}">
              <a16:creationId xmlns:a16="http://schemas.microsoft.com/office/drawing/2014/main" id="{00000000-0008-0000-0300-00001FFBC0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7</xdr:col>
      <xdr:colOff>47625</xdr:colOff>
      <xdr:row>93</xdr:row>
      <xdr:rowOff>142875</xdr:rowOff>
    </xdr:from>
    <xdr:ext cx="3495675" cy="2190750"/>
    <xdr:graphicFrame macro="">
      <xdr:nvGraphicFramePr>
        <xdr:cNvPr id="312606451" name="Chart 6">
          <a:extLst>
            <a:ext uri="{FF2B5EF4-FFF2-40B4-BE49-F238E27FC236}">
              <a16:creationId xmlns:a16="http://schemas.microsoft.com/office/drawing/2014/main" id="{00000000-0008-0000-0300-0000F3FEA1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3</xdr:col>
      <xdr:colOff>133350</xdr:colOff>
      <xdr:row>0</xdr:row>
      <xdr:rowOff>28575</xdr:rowOff>
    </xdr:from>
    <xdr:ext cx="466725" cy="523875"/>
    <xdr:pic>
      <xdr:nvPicPr>
        <xdr:cNvPr id="2" name="image1.png" descr="escudo blanco y negr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1000"/>
  <sheetViews>
    <sheetView topLeftCell="A13" workbookViewId="0"/>
  </sheetViews>
  <sheetFormatPr baseColWidth="10" defaultColWidth="12.6328125" defaultRowHeight="15" customHeight="1" x14ac:dyDescent="0.25"/>
  <cols>
    <col min="1" max="1" width="7.36328125" customWidth="1"/>
    <col min="2" max="2" width="25.7265625" customWidth="1"/>
    <col min="3" max="3" width="16.08984375" customWidth="1"/>
    <col min="4" max="4" width="11.90625" customWidth="1"/>
    <col min="5" max="5" width="14.36328125" customWidth="1"/>
    <col min="6" max="7" width="39.90625" customWidth="1"/>
    <col min="8" max="8" width="20.26953125" customWidth="1"/>
    <col min="9" max="9" width="6" customWidth="1"/>
    <col min="10" max="10" width="34.36328125" customWidth="1"/>
    <col min="11" max="12" width="9.26953125" customWidth="1"/>
    <col min="13" max="13" width="10.6328125" customWidth="1"/>
    <col min="14" max="14" width="9.26953125" customWidth="1"/>
    <col min="15" max="16" width="11.90625" customWidth="1"/>
    <col min="17" max="17" width="11.90625" hidden="1" customWidth="1"/>
    <col min="18" max="21" width="11.90625" customWidth="1"/>
    <col min="22" max="22" width="16.6328125" hidden="1" customWidth="1"/>
    <col min="23" max="26" width="11.90625" customWidth="1"/>
    <col min="27" max="27" width="11.90625" hidden="1" customWidth="1"/>
    <col min="28" max="31" width="11.90625" customWidth="1"/>
    <col min="32" max="32" width="11.90625" hidden="1" customWidth="1"/>
    <col min="33" max="34" width="11.90625" customWidth="1"/>
    <col min="35" max="35" width="9.08984375" customWidth="1"/>
    <col min="36" max="38" width="18" customWidth="1"/>
    <col min="39" max="41" width="13.26953125" customWidth="1"/>
    <col min="42" max="42" width="12.6328125" hidden="1"/>
    <col min="43" max="44" width="16.26953125" customWidth="1"/>
    <col min="45" max="45" width="14.36328125" hidden="1" customWidth="1"/>
    <col min="46" max="46" width="14.36328125" customWidth="1"/>
    <col min="47" max="47" width="17.36328125" customWidth="1"/>
    <col min="48" max="48" width="0.36328125" customWidth="1"/>
    <col min="49" max="49" width="8.36328125" hidden="1" customWidth="1"/>
    <col min="50" max="50" width="5.08984375" hidden="1" customWidth="1"/>
    <col min="51" max="51" width="6" hidden="1" customWidth="1"/>
    <col min="52" max="52" width="9.7265625" hidden="1" customWidth="1"/>
    <col min="53" max="53" width="17" hidden="1" customWidth="1"/>
  </cols>
  <sheetData>
    <row r="1" spans="1:53" ht="14" hidden="1" x14ac:dyDescent="0.25">
      <c r="A1" s="1"/>
      <c r="B1" s="2"/>
      <c r="C1" s="2"/>
      <c r="D1" s="3"/>
      <c r="E1" s="3"/>
      <c r="F1" s="4"/>
      <c r="G1" s="4"/>
      <c r="H1" s="5" t="s">
        <v>0</v>
      </c>
      <c r="I1" s="6">
        <f>COUNTIF($I$15:$I$24,"Rural")</f>
        <v>0</v>
      </c>
      <c r="J1" s="3">
        <f>COUNTIF($J$15:$J$24,"Coordinador")</f>
        <v>3</v>
      </c>
      <c r="K1" s="4" t="s">
        <v>1</v>
      </c>
      <c r="L1" s="7"/>
      <c r="M1" s="7"/>
      <c r="N1" s="7" t="s">
        <v>2</v>
      </c>
      <c r="O1" s="1">
        <f t="shared" ref="O1:P1" si="0">COUNT(O15:O24)</f>
        <v>1</v>
      </c>
      <c r="P1" s="1">
        <f t="shared" si="0"/>
        <v>1</v>
      </c>
      <c r="Q1" s="1"/>
      <c r="R1" s="1">
        <f>COUNT(R15:R24)</f>
        <v>1</v>
      </c>
      <c r="S1" s="1"/>
      <c r="T1" s="1">
        <f t="shared" ref="T1:U1" si="1">COUNT(T15:T24)</f>
        <v>1</v>
      </c>
      <c r="U1" s="1">
        <f t="shared" si="1"/>
        <v>1</v>
      </c>
      <c r="V1" s="1"/>
      <c r="W1" s="1">
        <f>COUNT(W15:W24)</f>
        <v>1</v>
      </c>
      <c r="X1" s="1"/>
      <c r="Y1" s="1">
        <f t="shared" ref="Y1:Z1" si="2">COUNT(Y15:Y24)</f>
        <v>1</v>
      </c>
      <c r="Z1" s="1">
        <f t="shared" si="2"/>
        <v>1</v>
      </c>
      <c r="AA1" s="1"/>
      <c r="AB1" s="1">
        <f>COUNT(AB15:AB24)</f>
        <v>1</v>
      </c>
      <c r="AC1" s="1"/>
      <c r="AD1" s="1">
        <f t="shared" ref="AD1:AE1" si="3">COUNT(AD15:AD24)</f>
        <v>1</v>
      </c>
      <c r="AE1" s="1">
        <f t="shared" si="3"/>
        <v>1</v>
      </c>
      <c r="AF1" s="1"/>
      <c r="AG1" s="1">
        <f>COUNT(AG15:AG24)</f>
        <v>1</v>
      </c>
      <c r="AH1" s="1" t="s">
        <v>3</v>
      </c>
      <c r="AI1" s="1">
        <f t="shared" ref="AI1:AI7" si="4">SUM(AJ1:AL1)</f>
        <v>1</v>
      </c>
      <c r="AJ1" s="1">
        <f t="shared" ref="AJ1:AL1" si="5">COUNTIF(AJ15:AJ24,"Liderazgo")</f>
        <v>1</v>
      </c>
      <c r="AK1" s="1">
        <f t="shared" si="5"/>
        <v>0</v>
      </c>
      <c r="AL1" s="1">
        <f t="shared" si="5"/>
        <v>0</v>
      </c>
      <c r="AM1" s="1">
        <f t="shared" ref="AM1:AO1" si="6">COUNT(AM15:AM24)</f>
        <v>1</v>
      </c>
      <c r="AN1" s="1">
        <f t="shared" si="6"/>
        <v>1</v>
      </c>
      <c r="AO1" s="1">
        <f t="shared" si="6"/>
        <v>1</v>
      </c>
      <c r="AP1" s="1"/>
      <c r="AQ1" s="1">
        <f>COUNT(AQ15:AQ24)</f>
        <v>1</v>
      </c>
      <c r="AR1" s="1"/>
      <c r="AS1" s="1"/>
      <c r="AT1" s="1">
        <f>COUNT(AT15:AT24)</f>
        <v>1</v>
      </c>
      <c r="AU1" s="3">
        <f>COUNTIF(AU15:AU24,"NO SATISFACTORIO")</f>
        <v>0</v>
      </c>
      <c r="AV1" s="8"/>
      <c r="AW1" s="6"/>
      <c r="AX1" s="6"/>
      <c r="AY1" s="3"/>
      <c r="AZ1" s="3"/>
      <c r="BA1" s="6"/>
    </row>
    <row r="2" spans="1:53" ht="14" hidden="1" x14ac:dyDescent="0.25">
      <c r="A2" s="1"/>
      <c r="B2" s="2"/>
      <c r="C2" s="2"/>
      <c r="D2" s="3"/>
      <c r="E2" s="3"/>
      <c r="F2" s="4"/>
      <c r="G2" s="4"/>
      <c r="H2" s="5" t="s">
        <v>4</v>
      </c>
      <c r="I2" s="6">
        <f>COUNTIF($I$15:$I$24,"Urbana")</f>
        <v>4</v>
      </c>
      <c r="J2" s="3">
        <f>COUNTIF($J$15:$J$24,"Director Rural")</f>
        <v>0</v>
      </c>
      <c r="K2" s="4" t="s">
        <v>5</v>
      </c>
      <c r="L2" s="9"/>
      <c r="M2" s="9"/>
      <c r="N2" s="9" t="s">
        <v>6</v>
      </c>
      <c r="O2" s="10">
        <f t="shared" ref="O2:P2" si="7">AVERAGE(O15:O24)</f>
        <v>96</v>
      </c>
      <c r="P2" s="10">
        <f t="shared" si="7"/>
        <v>97</v>
      </c>
      <c r="Q2" s="10"/>
      <c r="R2" s="10">
        <f>AVERAGE(R15:R24)</f>
        <v>96.5</v>
      </c>
      <c r="S2" s="10"/>
      <c r="T2" s="10">
        <f t="shared" ref="T2:U2" si="8">AVERAGE(T15:T24)</f>
        <v>96</v>
      </c>
      <c r="U2" s="10">
        <f t="shared" si="8"/>
        <v>95</v>
      </c>
      <c r="V2" s="10"/>
      <c r="W2" s="10">
        <f>AVERAGE(W15:W24)</f>
        <v>95.5</v>
      </c>
      <c r="X2" s="10"/>
      <c r="Y2" s="10">
        <f t="shared" ref="Y2:Z2" si="9">AVERAGE(Y15:Y24)</f>
        <v>97</v>
      </c>
      <c r="Z2" s="10">
        <f t="shared" si="9"/>
        <v>96</v>
      </c>
      <c r="AA2" s="10"/>
      <c r="AB2" s="10">
        <f>AVERAGE(AB15:AB24)</f>
        <v>96.5</v>
      </c>
      <c r="AC2" s="10"/>
      <c r="AD2" s="10">
        <f t="shared" ref="AD2:AE2" si="10">AVERAGE(AD15:AD24)</f>
        <v>96</v>
      </c>
      <c r="AE2" s="10">
        <f t="shared" si="10"/>
        <v>97</v>
      </c>
      <c r="AF2" s="10"/>
      <c r="AG2" s="10">
        <f>AVERAGE(AG15:AG24)</f>
        <v>96.5</v>
      </c>
      <c r="AH2" s="10" t="s">
        <v>7</v>
      </c>
      <c r="AI2" s="1">
        <f t="shared" si="4"/>
        <v>1</v>
      </c>
      <c r="AJ2" s="1">
        <f t="shared" ref="AJ2:AL2" si="11">COUNTIF(AJ15:AJ24,"Comunicación y relaciones")</f>
        <v>0</v>
      </c>
      <c r="AK2" s="1">
        <f t="shared" si="11"/>
        <v>1</v>
      </c>
      <c r="AL2" s="1">
        <f t="shared" si="11"/>
        <v>0</v>
      </c>
      <c r="AM2" s="10">
        <f t="shared" ref="AM2:AO2" si="12">AVERAGE(AM15:AM24)</f>
        <v>97</v>
      </c>
      <c r="AN2" s="10">
        <f t="shared" si="12"/>
        <v>96</v>
      </c>
      <c r="AO2" s="10">
        <f t="shared" si="12"/>
        <v>96</v>
      </c>
      <c r="AP2" s="10"/>
      <c r="AQ2" s="10">
        <f>AVERAGE(AQ15:AQ24)</f>
        <v>96.333333333333329</v>
      </c>
      <c r="AR2" s="10"/>
      <c r="AS2" s="10"/>
      <c r="AT2" s="10">
        <f>AVERAGE(AT15:AT24)</f>
        <v>96.300000000000011</v>
      </c>
      <c r="AU2" s="3">
        <f>COUNTIF(AU15:AU24,"SATISFACTORIO")</f>
        <v>0</v>
      </c>
      <c r="AV2" s="11"/>
      <c r="AW2" s="6"/>
      <c r="AX2" s="6"/>
      <c r="AY2" s="3"/>
      <c r="AZ2" s="3"/>
      <c r="BA2" s="6"/>
    </row>
    <row r="3" spans="1:53" ht="14" hidden="1" x14ac:dyDescent="0.25">
      <c r="A3" s="1"/>
      <c r="B3" s="2"/>
      <c r="C3" s="2"/>
      <c r="D3" s="3"/>
      <c r="E3" s="3"/>
      <c r="F3" s="4"/>
      <c r="G3" s="4"/>
      <c r="H3" s="1"/>
      <c r="I3" s="6"/>
      <c r="J3" s="3">
        <f>COUNTIF($J$15:$J$24,"Rector")</f>
        <v>1</v>
      </c>
      <c r="K3" s="4" t="s">
        <v>8</v>
      </c>
      <c r="L3" s="9"/>
      <c r="M3" s="9"/>
      <c r="N3" s="9" t="s">
        <v>9</v>
      </c>
      <c r="O3" s="10" t="b">
        <f t="shared" ref="O3:P3" si="13">IF(O1&gt;1,STDEV(O15:O24))</f>
        <v>0</v>
      </c>
      <c r="P3" s="10" t="b">
        <f t="shared" si="13"/>
        <v>0</v>
      </c>
      <c r="Q3" s="10"/>
      <c r="R3" s="10" t="b">
        <f>IF(R1&gt;1,STDEV(R15:R24))</f>
        <v>0</v>
      </c>
      <c r="S3" s="10"/>
      <c r="T3" s="10" t="b">
        <f t="shared" ref="T3:U3" si="14">IF(T1&gt;1,STDEV(T15:T24))</f>
        <v>0</v>
      </c>
      <c r="U3" s="10" t="b">
        <f t="shared" si="14"/>
        <v>0</v>
      </c>
      <c r="V3" s="10"/>
      <c r="W3" s="10" t="b">
        <f>IF(W1&gt;1,STDEV(W15:W24))</f>
        <v>0</v>
      </c>
      <c r="X3" s="10"/>
      <c r="Y3" s="10" t="b">
        <f t="shared" ref="Y3:Z3" si="15">IF(Y1&gt;1,STDEV(Y15:Y24))</f>
        <v>0</v>
      </c>
      <c r="Z3" s="10" t="b">
        <f t="shared" si="15"/>
        <v>0</v>
      </c>
      <c r="AA3" s="10"/>
      <c r="AB3" s="10" t="b">
        <f>IF(AB1&gt;1,STDEV(AB15:AB24))</f>
        <v>0</v>
      </c>
      <c r="AC3" s="10"/>
      <c r="AD3" s="10" t="b">
        <f t="shared" ref="AD3:AE3" si="16">IF(AD1&gt;1,STDEV(AD15:AD24))</f>
        <v>0</v>
      </c>
      <c r="AE3" s="10" t="b">
        <f t="shared" si="16"/>
        <v>0</v>
      </c>
      <c r="AF3" s="10"/>
      <c r="AG3" s="10" t="b">
        <f>IF(AG1&gt;1,STDEV(AG15:AG24))</f>
        <v>0</v>
      </c>
      <c r="AH3" s="10" t="s">
        <v>10</v>
      </c>
      <c r="AI3" s="1">
        <f t="shared" si="4"/>
        <v>0</v>
      </c>
      <c r="AJ3" s="1">
        <f t="shared" ref="AJ3:AL3" si="17">COUNTIF(AJ15:AJ24,"Trabajo en equipo")</f>
        <v>0</v>
      </c>
      <c r="AK3" s="1">
        <f t="shared" si="17"/>
        <v>0</v>
      </c>
      <c r="AL3" s="1">
        <f t="shared" si="17"/>
        <v>0</v>
      </c>
      <c r="AM3" s="10" t="b">
        <f t="shared" ref="AM3:AO3" si="18">IF(AM1&gt;1,STDEV(AM15:AM24))</f>
        <v>0</v>
      </c>
      <c r="AN3" s="10" t="b">
        <f t="shared" si="18"/>
        <v>0</v>
      </c>
      <c r="AO3" s="10" t="b">
        <f t="shared" si="18"/>
        <v>0</v>
      </c>
      <c r="AP3" s="10"/>
      <c r="AQ3" s="10" t="b">
        <f>IF(AQ1&gt;1,STDEV(AQ15:AQ24))</f>
        <v>0</v>
      </c>
      <c r="AR3" s="10"/>
      <c r="AS3" s="10"/>
      <c r="AT3" s="10" t="b">
        <f>IF(AT1&gt;1,STDEV(AT15:AT24))</f>
        <v>0</v>
      </c>
      <c r="AU3" s="3">
        <f>COUNTIF(AU15:AU24,"SOBRESALIENTE")</f>
        <v>1</v>
      </c>
      <c r="AV3" s="11"/>
      <c r="AW3" s="6"/>
      <c r="AX3" s="6"/>
      <c r="AY3" s="3"/>
      <c r="AZ3" s="3"/>
      <c r="BA3" s="6"/>
    </row>
    <row r="4" spans="1:53" ht="14" hidden="1" x14ac:dyDescent="0.25">
      <c r="A4" s="1"/>
      <c r="B4" s="2"/>
      <c r="C4" s="2"/>
      <c r="D4" s="3"/>
      <c r="E4" s="3"/>
      <c r="F4" s="4"/>
      <c r="G4" s="4"/>
      <c r="H4" s="1"/>
      <c r="I4" s="9"/>
      <c r="J4" s="3"/>
      <c r="K4" s="9"/>
      <c r="L4" s="9"/>
      <c r="M4" s="9"/>
      <c r="N4" s="9" t="s">
        <v>11</v>
      </c>
      <c r="O4" s="10">
        <f t="shared" ref="O4:P4" si="19">MIN(O15:O24)</f>
        <v>96</v>
      </c>
      <c r="P4" s="10">
        <f t="shared" si="19"/>
        <v>97</v>
      </c>
      <c r="Q4" s="10"/>
      <c r="R4" s="10">
        <f>MIN(R15:R24)</f>
        <v>96.5</v>
      </c>
      <c r="S4" s="10"/>
      <c r="T4" s="10">
        <f t="shared" ref="T4:U4" si="20">MIN(T15:T24)</f>
        <v>96</v>
      </c>
      <c r="U4" s="10">
        <f t="shared" si="20"/>
        <v>95</v>
      </c>
      <c r="V4" s="10"/>
      <c r="W4" s="10">
        <f>MIN(W15:W24)</f>
        <v>95.5</v>
      </c>
      <c r="X4" s="10"/>
      <c r="Y4" s="10">
        <f t="shared" ref="Y4:Z4" si="21">MIN(Y15:Y24)</f>
        <v>97</v>
      </c>
      <c r="Z4" s="10">
        <f t="shared" si="21"/>
        <v>96</v>
      </c>
      <c r="AA4" s="10"/>
      <c r="AB4" s="10">
        <f>MIN(AB15:AB24)</f>
        <v>96.5</v>
      </c>
      <c r="AC4" s="10"/>
      <c r="AD4" s="10">
        <f t="shared" ref="AD4:AE4" si="22">MIN(AD15:AD24)</f>
        <v>96</v>
      </c>
      <c r="AE4" s="10">
        <f t="shared" si="22"/>
        <v>97</v>
      </c>
      <c r="AF4" s="10"/>
      <c r="AG4" s="10">
        <f>MIN(AG15:AG24)</f>
        <v>96.5</v>
      </c>
      <c r="AH4" s="10" t="s">
        <v>12</v>
      </c>
      <c r="AI4" s="1">
        <f t="shared" si="4"/>
        <v>0</v>
      </c>
      <c r="AJ4" s="1">
        <f t="shared" ref="AJ4:AL4" si="23">COUNTIF(AJ15:AJ24,"Negociación y mediación")</f>
        <v>0</v>
      </c>
      <c r="AK4" s="1">
        <f t="shared" si="23"/>
        <v>0</v>
      </c>
      <c r="AL4" s="1">
        <f t="shared" si="23"/>
        <v>0</v>
      </c>
      <c r="AM4" s="10">
        <f t="shared" ref="AM4:AO4" si="24">MIN(AM15:AM24)</f>
        <v>97</v>
      </c>
      <c r="AN4" s="10">
        <f t="shared" si="24"/>
        <v>96</v>
      </c>
      <c r="AO4" s="10">
        <f t="shared" si="24"/>
        <v>96</v>
      </c>
      <c r="AP4" s="10"/>
      <c r="AQ4" s="10">
        <f>MIN(AQ15:AQ24)</f>
        <v>96.333333333333329</v>
      </c>
      <c r="AR4" s="10"/>
      <c r="AS4" s="10"/>
      <c r="AT4" s="10">
        <f>MIN(AT15:AT24)</f>
        <v>96.300000000000011</v>
      </c>
      <c r="AU4" s="3"/>
      <c r="AV4" s="11"/>
      <c r="AW4" s="6"/>
      <c r="AX4" s="6"/>
      <c r="AY4" s="3"/>
      <c r="AZ4" s="3"/>
      <c r="BA4" s="6"/>
    </row>
    <row r="5" spans="1:53" ht="14" hidden="1" x14ac:dyDescent="0.25">
      <c r="A5" s="1"/>
      <c r="B5" s="2"/>
      <c r="C5" s="2"/>
      <c r="D5" s="3"/>
      <c r="E5" s="3"/>
      <c r="F5" s="4"/>
      <c r="G5" s="4"/>
      <c r="H5" s="1"/>
      <c r="I5" s="9"/>
      <c r="J5" s="3"/>
      <c r="K5" s="9"/>
      <c r="L5" s="9"/>
      <c r="M5" s="9"/>
      <c r="N5" s="9" t="s">
        <v>13</v>
      </c>
      <c r="O5" s="10">
        <f t="shared" ref="O5:P5" si="25">MAX(O15:O24)</f>
        <v>96</v>
      </c>
      <c r="P5" s="10">
        <f t="shared" si="25"/>
        <v>97</v>
      </c>
      <c r="Q5" s="10"/>
      <c r="R5" s="10">
        <f>MAX(R15:R24)</f>
        <v>96.5</v>
      </c>
      <c r="S5" s="10"/>
      <c r="T5" s="10">
        <f t="shared" ref="T5:U5" si="26">MAX(T15:T24)</f>
        <v>96</v>
      </c>
      <c r="U5" s="10">
        <f t="shared" si="26"/>
        <v>95</v>
      </c>
      <c r="V5" s="10"/>
      <c r="W5" s="10">
        <f>MAX(W15:W24)</f>
        <v>95.5</v>
      </c>
      <c r="X5" s="10"/>
      <c r="Y5" s="10">
        <f t="shared" ref="Y5:Z5" si="27">MAX(Y15:Y24)</f>
        <v>97</v>
      </c>
      <c r="Z5" s="10">
        <f t="shared" si="27"/>
        <v>96</v>
      </c>
      <c r="AA5" s="10"/>
      <c r="AB5" s="10">
        <f>MAX(AB15:AB24)</f>
        <v>96.5</v>
      </c>
      <c r="AC5" s="10"/>
      <c r="AD5" s="10">
        <f t="shared" ref="AD5:AE5" si="28">MAX(AD15:AD24)</f>
        <v>96</v>
      </c>
      <c r="AE5" s="10">
        <f t="shared" si="28"/>
        <v>97</v>
      </c>
      <c r="AF5" s="10"/>
      <c r="AG5" s="10">
        <f>MAX(AG15:AG24)</f>
        <v>96.5</v>
      </c>
      <c r="AH5" s="10" t="s">
        <v>14</v>
      </c>
      <c r="AI5" s="1">
        <f t="shared" si="4"/>
        <v>0</v>
      </c>
      <c r="AJ5" s="1">
        <f t="shared" ref="AJ5:AL5" si="29">COUNTIF(AJ15:AJ24,"Compromiso social")</f>
        <v>0</v>
      </c>
      <c r="AK5" s="1">
        <f t="shared" si="29"/>
        <v>0</v>
      </c>
      <c r="AL5" s="1">
        <f t="shared" si="29"/>
        <v>0</v>
      </c>
      <c r="AM5" s="10">
        <f t="shared" ref="AM5:AO5" si="30">MAX(AM15:AM24)</f>
        <v>97</v>
      </c>
      <c r="AN5" s="10">
        <f t="shared" si="30"/>
        <v>96</v>
      </c>
      <c r="AO5" s="10">
        <f t="shared" si="30"/>
        <v>96</v>
      </c>
      <c r="AP5" s="10"/>
      <c r="AQ5" s="10">
        <f>MAX(AQ15:AQ24)</f>
        <v>96.333333333333329</v>
      </c>
      <c r="AR5" s="10"/>
      <c r="AS5" s="10"/>
      <c r="AT5" s="10">
        <f>MAX(AT15:AT24)</f>
        <v>96.300000000000011</v>
      </c>
      <c r="AU5" s="3"/>
      <c r="AV5" s="11"/>
      <c r="AW5" s="6"/>
      <c r="AX5" s="6"/>
      <c r="AY5" s="3"/>
      <c r="AZ5" s="3"/>
      <c r="BA5" s="6"/>
    </row>
    <row r="6" spans="1:53" ht="14" hidden="1" x14ac:dyDescent="0.25">
      <c r="A6" s="1"/>
      <c r="B6" s="2"/>
      <c r="C6" s="2"/>
      <c r="D6" s="3"/>
      <c r="E6" s="3"/>
      <c r="F6" s="4"/>
      <c r="G6" s="4"/>
      <c r="H6" s="1"/>
      <c r="I6" s="9"/>
      <c r="J6" s="3"/>
      <c r="K6" s="9"/>
      <c r="L6" s="9"/>
      <c r="M6" s="9"/>
      <c r="N6" s="9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 t="s">
        <v>15</v>
      </c>
      <c r="AI6" s="1">
        <f t="shared" si="4"/>
        <v>1</v>
      </c>
      <c r="AJ6" s="1">
        <f t="shared" ref="AJ6:AL6" si="31">COUNTIF(AJ15:AJ24,"Iniciativa")</f>
        <v>0</v>
      </c>
      <c r="AK6" s="1">
        <f t="shared" si="31"/>
        <v>0</v>
      </c>
      <c r="AL6" s="1">
        <f t="shared" si="31"/>
        <v>1</v>
      </c>
      <c r="AM6" s="10"/>
      <c r="AN6" s="10"/>
      <c r="AO6" s="10"/>
      <c r="AP6" s="10"/>
      <c r="AQ6" s="10"/>
      <c r="AR6" s="10"/>
      <c r="AS6" s="10"/>
      <c r="AT6" s="10"/>
      <c r="AU6" s="3"/>
      <c r="AV6" s="11"/>
      <c r="AW6" s="6"/>
      <c r="AX6" s="6"/>
      <c r="AY6" s="3"/>
      <c r="AZ6" s="3"/>
      <c r="BA6" s="6"/>
    </row>
    <row r="7" spans="1:53" ht="14" hidden="1" x14ac:dyDescent="0.25">
      <c r="A7" s="1"/>
      <c r="B7" s="2"/>
      <c r="C7" s="2"/>
      <c r="D7" s="3"/>
      <c r="E7" s="3"/>
      <c r="F7" s="4"/>
      <c r="G7" s="4"/>
      <c r="H7" s="1"/>
      <c r="I7" s="9"/>
      <c r="J7" s="3"/>
      <c r="K7" s="9"/>
      <c r="L7" s="9"/>
      <c r="M7" s="9"/>
      <c r="N7" s="9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 t="s">
        <v>16</v>
      </c>
      <c r="AI7" s="1">
        <f t="shared" si="4"/>
        <v>0</v>
      </c>
      <c r="AJ7" s="1">
        <f t="shared" ref="AJ7:AL7" si="32">COUNTIF(AJ15:AJ24,"Orientación al logro")</f>
        <v>0</v>
      </c>
      <c r="AK7" s="1">
        <f t="shared" si="32"/>
        <v>0</v>
      </c>
      <c r="AL7" s="1">
        <f t="shared" si="32"/>
        <v>0</v>
      </c>
      <c r="AM7" s="10"/>
      <c r="AN7" s="10"/>
      <c r="AO7" s="10"/>
      <c r="AP7" s="10"/>
      <c r="AQ7" s="10"/>
      <c r="AR7" s="10"/>
      <c r="AS7" s="10"/>
      <c r="AT7" s="10"/>
      <c r="AU7" s="3"/>
      <c r="AV7" s="11"/>
      <c r="AW7" s="6"/>
      <c r="AX7" s="6"/>
      <c r="AY7" s="3"/>
      <c r="AZ7" s="3"/>
      <c r="BA7" s="6"/>
    </row>
    <row r="8" spans="1:53" ht="14" hidden="1" x14ac:dyDescent="0.25">
      <c r="A8" s="1"/>
      <c r="B8" s="2"/>
      <c r="C8" s="2"/>
      <c r="D8" s="3"/>
      <c r="E8" s="3"/>
      <c r="F8" s="4"/>
      <c r="G8" s="4"/>
      <c r="H8" s="1"/>
      <c r="I8" s="9"/>
      <c r="J8" s="3"/>
      <c r="K8" s="9"/>
      <c r="L8" s="9"/>
      <c r="M8" s="9"/>
      <c r="N8" s="9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3"/>
      <c r="AV8" s="11"/>
      <c r="AW8" s="6"/>
      <c r="AX8" s="6"/>
      <c r="AY8" s="3"/>
      <c r="AZ8" s="3"/>
      <c r="BA8" s="6"/>
    </row>
    <row r="9" spans="1:53" ht="14" hidden="1" x14ac:dyDescent="0.25">
      <c r="A9" s="1"/>
      <c r="B9" s="2"/>
      <c r="C9" s="2"/>
      <c r="D9" s="3"/>
      <c r="E9" s="3"/>
      <c r="F9" s="4"/>
      <c r="G9" s="4"/>
      <c r="H9" s="1"/>
      <c r="I9" s="9"/>
      <c r="J9" s="3"/>
      <c r="K9" s="9"/>
      <c r="L9" s="9"/>
      <c r="M9" s="9"/>
      <c r="N9" s="9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3"/>
      <c r="AV9" s="11"/>
      <c r="AW9" s="6"/>
      <c r="AX9" s="6"/>
      <c r="AY9" s="3"/>
      <c r="AZ9" s="3"/>
      <c r="BA9" s="6"/>
    </row>
    <row r="10" spans="1:53" ht="14" hidden="1" x14ac:dyDescent="0.25">
      <c r="A10" s="1"/>
      <c r="B10" s="2"/>
      <c r="C10" s="2"/>
      <c r="D10" s="3"/>
      <c r="E10" s="3"/>
      <c r="F10" s="4"/>
      <c r="G10" s="4"/>
      <c r="H10" s="1"/>
      <c r="I10" s="9"/>
      <c r="J10" s="3"/>
      <c r="K10" s="9"/>
      <c r="L10" s="9"/>
      <c r="M10" s="9"/>
      <c r="N10" s="9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3"/>
      <c r="AV10" s="11"/>
      <c r="AW10" s="6"/>
      <c r="AX10" s="6"/>
      <c r="AY10" s="3"/>
      <c r="AZ10" s="3"/>
      <c r="BA10" s="6"/>
    </row>
    <row r="11" spans="1:53" ht="14" hidden="1" x14ac:dyDescent="0.25">
      <c r="A11" s="1"/>
      <c r="B11" s="2"/>
      <c r="C11" s="2"/>
      <c r="D11" s="3"/>
      <c r="E11" s="3"/>
      <c r="F11" s="4"/>
      <c r="G11" s="4"/>
      <c r="H11" s="1"/>
      <c r="I11" s="9"/>
      <c r="J11" s="3"/>
      <c r="K11" s="9"/>
      <c r="L11" s="9"/>
      <c r="M11" s="9"/>
      <c r="N11" s="9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3"/>
      <c r="AV11" s="11"/>
      <c r="AW11" s="6"/>
      <c r="AX11" s="6"/>
      <c r="AY11" s="3"/>
      <c r="AZ11" s="3"/>
      <c r="BA11" s="6"/>
    </row>
    <row r="12" spans="1:53" ht="14" hidden="1" x14ac:dyDescent="0.25">
      <c r="A12" s="1"/>
      <c r="B12" s="2"/>
      <c r="C12" s="2"/>
      <c r="D12" s="3"/>
      <c r="E12" s="3"/>
      <c r="F12" s="4"/>
      <c r="G12" s="4"/>
      <c r="H12" s="1"/>
      <c r="I12" s="9"/>
      <c r="J12" s="3"/>
      <c r="K12" s="9"/>
      <c r="L12" s="9"/>
      <c r="M12" s="9"/>
      <c r="N12" s="9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3"/>
      <c r="AV12" s="11"/>
      <c r="AW12" s="6"/>
      <c r="AX12" s="6"/>
      <c r="AY12" s="3"/>
      <c r="AZ12" s="3"/>
      <c r="BA12" s="6"/>
    </row>
    <row r="13" spans="1:53" ht="39" x14ac:dyDescent="0.25">
      <c r="A13" s="12" t="s">
        <v>17</v>
      </c>
      <c r="B13" s="12" t="s">
        <v>18</v>
      </c>
      <c r="C13" s="12" t="s">
        <v>19</v>
      </c>
      <c r="D13" s="213" t="s">
        <v>20</v>
      </c>
      <c r="E13" s="214"/>
      <c r="F13" s="214"/>
      <c r="G13" s="214"/>
      <c r="H13" s="214"/>
      <c r="I13" s="214"/>
      <c r="J13" s="215"/>
      <c r="K13" s="213" t="s">
        <v>21</v>
      </c>
      <c r="L13" s="214"/>
      <c r="M13" s="214"/>
      <c r="N13" s="215"/>
      <c r="O13" s="213" t="s">
        <v>22</v>
      </c>
      <c r="P13" s="214"/>
      <c r="Q13" s="214"/>
      <c r="R13" s="214"/>
      <c r="S13" s="214"/>
      <c r="T13" s="214"/>
      <c r="U13" s="214"/>
      <c r="V13" s="214"/>
      <c r="W13" s="214"/>
      <c r="X13" s="214"/>
      <c r="Y13" s="214"/>
      <c r="Z13" s="214"/>
      <c r="AA13" s="214"/>
      <c r="AB13" s="214"/>
      <c r="AC13" s="214"/>
      <c r="AD13" s="214"/>
      <c r="AE13" s="214"/>
      <c r="AF13" s="214"/>
      <c r="AG13" s="214"/>
      <c r="AH13" s="214"/>
      <c r="AI13" s="215"/>
      <c r="AJ13" s="213" t="s">
        <v>23</v>
      </c>
      <c r="AK13" s="214"/>
      <c r="AL13" s="215"/>
      <c r="AM13" s="213" t="s">
        <v>24</v>
      </c>
      <c r="AN13" s="214"/>
      <c r="AO13" s="214"/>
      <c r="AP13" s="214"/>
      <c r="AQ13" s="214"/>
      <c r="AR13" s="215"/>
      <c r="AS13" s="12"/>
      <c r="AT13" s="213" t="s">
        <v>25</v>
      </c>
      <c r="AU13" s="215"/>
      <c r="AV13" s="13"/>
      <c r="AW13" s="14" t="s">
        <v>26</v>
      </c>
      <c r="AX13" s="15" t="s">
        <v>27</v>
      </c>
      <c r="AY13" s="16" t="s">
        <v>27</v>
      </c>
      <c r="AZ13" s="16" t="s">
        <v>28</v>
      </c>
      <c r="BA13" s="15" t="s">
        <v>29</v>
      </c>
    </row>
    <row r="14" spans="1:53" ht="30" customHeight="1" x14ac:dyDescent="0.25">
      <c r="A14" s="12"/>
      <c r="B14" s="12"/>
      <c r="C14" s="12"/>
      <c r="D14" s="12" t="s">
        <v>30</v>
      </c>
      <c r="E14" s="12" t="s">
        <v>31</v>
      </c>
      <c r="F14" s="12" t="s">
        <v>32</v>
      </c>
      <c r="G14" s="12" t="s">
        <v>33</v>
      </c>
      <c r="H14" s="12" t="s">
        <v>34</v>
      </c>
      <c r="I14" s="12" t="s">
        <v>27</v>
      </c>
      <c r="J14" s="12" t="s">
        <v>35</v>
      </c>
      <c r="K14" s="12" t="s">
        <v>36</v>
      </c>
      <c r="L14" s="12" t="s">
        <v>37</v>
      </c>
      <c r="M14" s="12" t="s">
        <v>38</v>
      </c>
      <c r="N14" s="12" t="s">
        <v>39</v>
      </c>
      <c r="O14" s="12" t="s">
        <v>40</v>
      </c>
      <c r="P14" s="12" t="s">
        <v>41</v>
      </c>
      <c r="Q14" s="12" t="s">
        <v>42</v>
      </c>
      <c r="R14" s="12" t="s">
        <v>43</v>
      </c>
      <c r="S14" s="12" t="s">
        <v>36</v>
      </c>
      <c r="T14" s="12" t="s">
        <v>44</v>
      </c>
      <c r="U14" s="12" t="s">
        <v>45</v>
      </c>
      <c r="V14" s="12" t="s">
        <v>46</v>
      </c>
      <c r="W14" s="12" t="s">
        <v>47</v>
      </c>
      <c r="X14" s="12" t="s">
        <v>37</v>
      </c>
      <c r="Y14" s="12" t="s">
        <v>48</v>
      </c>
      <c r="Z14" s="12" t="s">
        <v>49</v>
      </c>
      <c r="AA14" s="12" t="s">
        <v>50</v>
      </c>
      <c r="AB14" s="12" t="s">
        <v>51</v>
      </c>
      <c r="AC14" s="12" t="s">
        <v>38</v>
      </c>
      <c r="AD14" s="12" t="s">
        <v>52</v>
      </c>
      <c r="AE14" s="12" t="s">
        <v>53</v>
      </c>
      <c r="AF14" s="12" t="s">
        <v>54</v>
      </c>
      <c r="AG14" s="12" t="s">
        <v>55</v>
      </c>
      <c r="AH14" s="12" t="s">
        <v>39</v>
      </c>
      <c r="AI14" s="12" t="s">
        <v>56</v>
      </c>
      <c r="AJ14" s="12" t="s">
        <v>57</v>
      </c>
      <c r="AK14" s="12" t="s">
        <v>58</v>
      </c>
      <c r="AL14" s="12" t="s">
        <v>59</v>
      </c>
      <c r="AM14" s="12" t="s">
        <v>60</v>
      </c>
      <c r="AN14" s="12" t="s">
        <v>61</v>
      </c>
      <c r="AO14" s="12" t="s">
        <v>62</v>
      </c>
      <c r="AP14" s="12" t="s">
        <v>63</v>
      </c>
      <c r="AQ14" s="12" t="s">
        <v>64</v>
      </c>
      <c r="AR14" s="12" t="s">
        <v>65</v>
      </c>
      <c r="AS14" s="12" t="s">
        <v>63</v>
      </c>
      <c r="AT14" s="12" t="s">
        <v>66</v>
      </c>
      <c r="AU14" s="12" t="s">
        <v>67</v>
      </c>
      <c r="AV14" s="13"/>
      <c r="AW14" s="17" t="s">
        <v>68</v>
      </c>
      <c r="AX14" s="18" t="s">
        <v>0</v>
      </c>
      <c r="AY14" s="19" t="s">
        <v>0</v>
      </c>
      <c r="AZ14" s="19" t="s">
        <v>1</v>
      </c>
      <c r="BA14" s="20" t="s">
        <v>69</v>
      </c>
    </row>
    <row r="15" spans="1:53" ht="15" customHeight="1" x14ac:dyDescent="0.3">
      <c r="A15" s="21">
        <v>1</v>
      </c>
      <c r="B15" s="22" t="s">
        <v>70</v>
      </c>
      <c r="C15" s="23" t="s">
        <v>71</v>
      </c>
      <c r="D15" s="23" t="s">
        <v>68</v>
      </c>
      <c r="E15" s="24">
        <v>60332245</v>
      </c>
      <c r="F15" s="25" t="s">
        <v>72</v>
      </c>
      <c r="G15" s="26" t="s">
        <v>73</v>
      </c>
      <c r="H15" s="27">
        <v>154405000161</v>
      </c>
      <c r="I15" s="28" t="s">
        <v>4</v>
      </c>
      <c r="J15" s="23" t="s">
        <v>1</v>
      </c>
      <c r="K15" s="23">
        <v>25</v>
      </c>
      <c r="L15" s="23">
        <v>15</v>
      </c>
      <c r="M15" s="23">
        <v>15</v>
      </c>
      <c r="N15" s="23">
        <v>15</v>
      </c>
      <c r="O15" s="23">
        <v>96</v>
      </c>
      <c r="P15" s="23">
        <v>97</v>
      </c>
      <c r="Q15" s="29">
        <f t="shared" ref="Q15:Q18" si="33">SUM(O15:P15)</f>
        <v>193</v>
      </c>
      <c r="R15" s="30">
        <f t="shared" ref="R15:R18" si="34">IF(Q15&gt;0,AVERAGE(O15:P15))</f>
        <v>96.5</v>
      </c>
      <c r="S15" s="30">
        <f t="shared" ref="S15:S18" si="35">(R15*K15)/100</f>
        <v>24.125</v>
      </c>
      <c r="T15" s="23">
        <v>96</v>
      </c>
      <c r="U15" s="23">
        <v>95</v>
      </c>
      <c r="V15" s="29">
        <f t="shared" ref="V15:V18" si="36">SUM(T15:U15)</f>
        <v>191</v>
      </c>
      <c r="W15" s="30">
        <f t="shared" ref="W15:W18" si="37">IF(V15&gt;0,AVERAGE(T15:U15))</f>
        <v>95.5</v>
      </c>
      <c r="X15" s="30">
        <f t="shared" ref="X15:X18" si="38">(W15*L15)/100</f>
        <v>14.324999999999999</v>
      </c>
      <c r="Y15" s="23">
        <v>97</v>
      </c>
      <c r="Z15" s="23">
        <v>96</v>
      </c>
      <c r="AA15" s="29">
        <f t="shared" ref="AA15:AA18" si="39">SUM(Y15:Z15)</f>
        <v>193</v>
      </c>
      <c r="AB15" s="30">
        <f t="shared" ref="AB15:AB18" si="40">IF(AA15&gt;0,AVERAGE(Y15:Z15))</f>
        <v>96.5</v>
      </c>
      <c r="AC15" s="30">
        <f t="shared" ref="AC15:AC18" si="41">(AB15*M15)/100</f>
        <v>14.475</v>
      </c>
      <c r="AD15" s="23">
        <v>96</v>
      </c>
      <c r="AE15" s="23">
        <v>97</v>
      </c>
      <c r="AF15" s="29">
        <f t="shared" ref="AF15:AF18" si="42">SUM(AD15:AE15)</f>
        <v>193</v>
      </c>
      <c r="AG15" s="30">
        <f t="shared" ref="AG15:AG18" si="43">IF(AF15&gt;0,AVERAGE(AD15:AE15))</f>
        <v>96.5</v>
      </c>
      <c r="AH15" s="30">
        <f t="shared" ref="AH15:AH18" si="44">(AG15*N15)/100</f>
        <v>14.475</v>
      </c>
      <c r="AI15" s="30">
        <f t="shared" ref="AI15:AI18" si="45">S15+AC15+AH15+X15</f>
        <v>67.400000000000006</v>
      </c>
      <c r="AJ15" s="23" t="s">
        <v>69</v>
      </c>
      <c r="AK15" s="23" t="s">
        <v>74</v>
      </c>
      <c r="AL15" s="23" t="s">
        <v>75</v>
      </c>
      <c r="AM15" s="23">
        <v>97</v>
      </c>
      <c r="AN15" s="23">
        <v>96</v>
      </c>
      <c r="AO15" s="23">
        <v>96</v>
      </c>
      <c r="AP15" s="29">
        <f t="shared" ref="AP15:AP18" si="46">SUM(AM15:AO15)</f>
        <v>289</v>
      </c>
      <c r="AQ15" s="30">
        <f t="shared" ref="AQ15:AQ18" si="47">IF(AP15&gt;0,AVERAGE(AM15:AO15))</f>
        <v>96.333333333333329</v>
      </c>
      <c r="AR15" s="30">
        <f t="shared" ref="AR15:AR18" si="48">AQ15*0.3</f>
        <v>28.9</v>
      </c>
      <c r="AS15" s="30">
        <f t="shared" ref="AS15:AS18" si="49">Q15+V15+AA15+AF15+AP15</f>
        <v>1059</v>
      </c>
      <c r="AT15" s="30">
        <f t="shared" ref="AT15:AT18" si="50">IF(AS15&gt;0,(AI15+AR15))</f>
        <v>96.300000000000011</v>
      </c>
      <c r="AU15" s="31" t="str">
        <f t="shared" ref="AU15:AU18" si="51">IF(AT15=FALSE,FALSE,IF(AT15&lt;60,"NO SATISFACTORIO",IF(AT15&gt;=90,"SOBRESALIENTE","SATISFACTORIO")))</f>
        <v>SOBRESALIENTE</v>
      </c>
      <c r="AV15" s="32"/>
      <c r="AW15" s="33" t="s">
        <v>76</v>
      </c>
      <c r="AX15" s="33" t="s">
        <v>4</v>
      </c>
      <c r="AY15" s="34" t="s">
        <v>4</v>
      </c>
      <c r="AZ15" s="34" t="s">
        <v>77</v>
      </c>
      <c r="BA15" s="35" t="s">
        <v>74</v>
      </c>
    </row>
    <row r="16" spans="1:53" ht="15" customHeight="1" x14ac:dyDescent="0.25">
      <c r="A16" s="21">
        <v>2</v>
      </c>
      <c r="B16" s="36" t="s">
        <v>70</v>
      </c>
      <c r="C16" s="37" t="s">
        <v>71</v>
      </c>
      <c r="D16" s="38" t="s">
        <v>68</v>
      </c>
      <c r="E16" s="38">
        <v>88204376</v>
      </c>
      <c r="F16" s="39" t="s">
        <v>78</v>
      </c>
      <c r="G16" s="40" t="s">
        <v>73</v>
      </c>
      <c r="H16" s="41">
        <v>154405000161</v>
      </c>
      <c r="I16" s="38" t="s">
        <v>4</v>
      </c>
      <c r="J16" s="38" t="s">
        <v>1</v>
      </c>
      <c r="K16" s="38"/>
      <c r="L16" s="38"/>
      <c r="M16" s="38"/>
      <c r="N16" s="38"/>
      <c r="O16" s="38"/>
      <c r="P16" s="38"/>
      <c r="Q16" s="42">
        <f t="shared" si="33"/>
        <v>0</v>
      </c>
      <c r="R16" s="43" t="b">
        <f t="shared" si="34"/>
        <v>0</v>
      </c>
      <c r="S16" s="44">
        <f t="shared" si="35"/>
        <v>0</v>
      </c>
      <c r="T16" s="38"/>
      <c r="U16" s="38"/>
      <c r="V16" s="42">
        <f t="shared" si="36"/>
        <v>0</v>
      </c>
      <c r="W16" s="43" t="b">
        <f t="shared" si="37"/>
        <v>0</v>
      </c>
      <c r="X16" s="44">
        <f t="shared" si="38"/>
        <v>0</v>
      </c>
      <c r="Y16" s="38"/>
      <c r="Z16" s="38"/>
      <c r="AA16" s="42">
        <f t="shared" si="39"/>
        <v>0</v>
      </c>
      <c r="AB16" s="43" t="b">
        <f t="shared" si="40"/>
        <v>0</v>
      </c>
      <c r="AC16" s="44">
        <f t="shared" si="41"/>
        <v>0</v>
      </c>
      <c r="AD16" s="38"/>
      <c r="AE16" s="38"/>
      <c r="AF16" s="42">
        <f t="shared" si="42"/>
        <v>0</v>
      </c>
      <c r="AG16" s="43" t="b">
        <f t="shared" si="43"/>
        <v>0</v>
      </c>
      <c r="AH16" s="43">
        <f t="shared" si="44"/>
        <v>0</v>
      </c>
      <c r="AI16" s="44">
        <f t="shared" si="45"/>
        <v>0</v>
      </c>
      <c r="AJ16" s="38"/>
      <c r="AK16" s="38"/>
      <c r="AL16" s="38"/>
      <c r="AM16" s="38"/>
      <c r="AN16" s="38"/>
      <c r="AO16" s="38"/>
      <c r="AP16" s="42">
        <f t="shared" si="46"/>
        <v>0</v>
      </c>
      <c r="AQ16" s="30" t="b">
        <f t="shared" si="47"/>
        <v>0</v>
      </c>
      <c r="AR16" s="43">
        <f t="shared" si="48"/>
        <v>0</v>
      </c>
      <c r="AS16" s="43">
        <f t="shared" si="49"/>
        <v>0</v>
      </c>
      <c r="AT16" s="43" t="b">
        <f t="shared" si="50"/>
        <v>0</v>
      </c>
      <c r="AU16" s="45" t="b">
        <f t="shared" si="51"/>
        <v>0</v>
      </c>
      <c r="AV16" s="46"/>
      <c r="AW16" s="47"/>
      <c r="AX16" s="47"/>
      <c r="AY16" s="47"/>
      <c r="AZ16" s="47"/>
      <c r="BA16" s="47"/>
    </row>
    <row r="17" spans="1:53" ht="15" customHeight="1" x14ac:dyDescent="0.35">
      <c r="A17" s="21">
        <v>3</v>
      </c>
      <c r="B17" s="22" t="s">
        <v>70</v>
      </c>
      <c r="C17" s="23" t="s">
        <v>71</v>
      </c>
      <c r="D17" s="23" t="s">
        <v>68</v>
      </c>
      <c r="E17" s="48">
        <v>13508817</v>
      </c>
      <c r="F17" s="49" t="s">
        <v>79</v>
      </c>
      <c r="G17" s="26" t="s">
        <v>73</v>
      </c>
      <c r="H17" s="27">
        <v>154405000161</v>
      </c>
      <c r="I17" s="28" t="s">
        <v>4</v>
      </c>
      <c r="J17" s="23" t="s">
        <v>8</v>
      </c>
      <c r="K17" s="23"/>
      <c r="L17" s="23"/>
      <c r="M17" s="23"/>
      <c r="N17" s="23"/>
      <c r="O17" s="23"/>
      <c r="P17" s="23"/>
      <c r="Q17" s="29">
        <f t="shared" si="33"/>
        <v>0</v>
      </c>
      <c r="R17" s="30" t="b">
        <f t="shared" si="34"/>
        <v>0</v>
      </c>
      <c r="S17" s="30">
        <f t="shared" si="35"/>
        <v>0</v>
      </c>
      <c r="T17" s="23"/>
      <c r="U17" s="23"/>
      <c r="V17" s="29">
        <f t="shared" si="36"/>
        <v>0</v>
      </c>
      <c r="W17" s="30" t="b">
        <f t="shared" si="37"/>
        <v>0</v>
      </c>
      <c r="X17" s="30">
        <f t="shared" si="38"/>
        <v>0</v>
      </c>
      <c r="Y17" s="23"/>
      <c r="Z17" s="23"/>
      <c r="AA17" s="29">
        <f t="shared" si="39"/>
        <v>0</v>
      </c>
      <c r="AB17" s="30" t="b">
        <f t="shared" si="40"/>
        <v>0</v>
      </c>
      <c r="AC17" s="30">
        <f t="shared" si="41"/>
        <v>0</v>
      </c>
      <c r="AD17" s="23"/>
      <c r="AE17" s="23"/>
      <c r="AF17" s="29">
        <f t="shared" si="42"/>
        <v>0</v>
      </c>
      <c r="AG17" s="30" t="b">
        <f t="shared" si="43"/>
        <v>0</v>
      </c>
      <c r="AH17" s="30">
        <f t="shared" si="44"/>
        <v>0</v>
      </c>
      <c r="AI17" s="30">
        <f t="shared" si="45"/>
        <v>0</v>
      </c>
      <c r="AJ17" s="23"/>
      <c r="AK17" s="23"/>
      <c r="AL17" s="23"/>
      <c r="AM17" s="23"/>
      <c r="AN17" s="23"/>
      <c r="AO17" s="23"/>
      <c r="AP17" s="29">
        <f t="shared" si="46"/>
        <v>0</v>
      </c>
      <c r="AQ17" s="30" t="b">
        <f t="shared" si="47"/>
        <v>0</v>
      </c>
      <c r="AR17" s="30">
        <f t="shared" si="48"/>
        <v>0</v>
      </c>
      <c r="AS17" s="30">
        <f t="shared" si="49"/>
        <v>0</v>
      </c>
      <c r="AT17" s="30" t="b">
        <f t="shared" si="50"/>
        <v>0</v>
      </c>
      <c r="AU17" s="31" t="b">
        <f t="shared" si="51"/>
        <v>0</v>
      </c>
      <c r="AV17" s="32"/>
      <c r="AW17" s="33"/>
      <c r="AX17" s="33"/>
      <c r="AY17" s="50"/>
      <c r="AZ17" s="50"/>
      <c r="BA17" s="35" t="s">
        <v>80</v>
      </c>
    </row>
    <row r="18" spans="1:53" ht="15" customHeight="1" x14ac:dyDescent="0.25">
      <c r="A18" s="21">
        <v>4</v>
      </c>
      <c r="B18" s="22"/>
      <c r="C18" s="23"/>
      <c r="D18" s="24" t="s">
        <v>68</v>
      </c>
      <c r="E18" s="24">
        <v>13442702</v>
      </c>
      <c r="F18" s="26" t="s">
        <v>81</v>
      </c>
      <c r="G18" s="26" t="s">
        <v>73</v>
      </c>
      <c r="H18" s="27">
        <v>154405000161</v>
      </c>
      <c r="I18" s="23" t="s">
        <v>4</v>
      </c>
      <c r="J18" s="23" t="s">
        <v>1</v>
      </c>
      <c r="K18" s="23"/>
      <c r="L18" s="23"/>
      <c r="M18" s="23"/>
      <c r="N18" s="23"/>
      <c r="O18" s="23"/>
      <c r="P18" s="23"/>
      <c r="Q18" s="29">
        <f t="shared" si="33"/>
        <v>0</v>
      </c>
      <c r="R18" s="30" t="b">
        <f t="shared" si="34"/>
        <v>0</v>
      </c>
      <c r="S18" s="30">
        <f t="shared" si="35"/>
        <v>0</v>
      </c>
      <c r="T18" s="23"/>
      <c r="U18" s="23"/>
      <c r="V18" s="29">
        <f t="shared" si="36"/>
        <v>0</v>
      </c>
      <c r="W18" s="30" t="b">
        <f t="shared" si="37"/>
        <v>0</v>
      </c>
      <c r="X18" s="30">
        <f t="shared" si="38"/>
        <v>0</v>
      </c>
      <c r="Y18" s="23"/>
      <c r="Z18" s="23"/>
      <c r="AA18" s="29">
        <f t="shared" si="39"/>
        <v>0</v>
      </c>
      <c r="AB18" s="30" t="b">
        <f t="shared" si="40"/>
        <v>0</v>
      </c>
      <c r="AC18" s="30">
        <f t="shared" si="41"/>
        <v>0</v>
      </c>
      <c r="AD18" s="23"/>
      <c r="AE18" s="23"/>
      <c r="AF18" s="29">
        <f t="shared" si="42"/>
        <v>0</v>
      </c>
      <c r="AG18" s="30" t="b">
        <f t="shared" si="43"/>
        <v>0</v>
      </c>
      <c r="AH18" s="30">
        <f t="shared" si="44"/>
        <v>0</v>
      </c>
      <c r="AI18" s="30">
        <f t="shared" si="45"/>
        <v>0</v>
      </c>
      <c r="AJ18" s="23"/>
      <c r="AK18" s="23"/>
      <c r="AL18" s="23"/>
      <c r="AM18" s="23"/>
      <c r="AN18" s="23"/>
      <c r="AO18" s="23"/>
      <c r="AP18" s="29">
        <f t="shared" si="46"/>
        <v>0</v>
      </c>
      <c r="AQ18" s="30" t="b">
        <f t="shared" si="47"/>
        <v>0</v>
      </c>
      <c r="AR18" s="30">
        <f t="shared" si="48"/>
        <v>0</v>
      </c>
      <c r="AS18" s="30">
        <f t="shared" si="49"/>
        <v>0</v>
      </c>
      <c r="AT18" s="30" t="b">
        <f t="shared" si="50"/>
        <v>0</v>
      </c>
      <c r="AU18" s="31" t="b">
        <f t="shared" si="51"/>
        <v>0</v>
      </c>
      <c r="AV18" s="32"/>
      <c r="AW18" s="33"/>
      <c r="AX18" s="33"/>
      <c r="AY18" s="50"/>
      <c r="AZ18" s="50"/>
      <c r="BA18" s="35" t="s">
        <v>75</v>
      </c>
    </row>
    <row r="19" spans="1:53" ht="15" customHeight="1" x14ac:dyDescent="0.25">
      <c r="A19" s="21"/>
      <c r="B19" s="22"/>
      <c r="C19" s="23"/>
      <c r="D19" s="24"/>
      <c r="E19" s="23"/>
      <c r="F19" s="51"/>
      <c r="G19" s="26"/>
      <c r="H19" s="27"/>
      <c r="I19" s="23"/>
      <c r="J19" s="23"/>
      <c r="K19" s="23"/>
      <c r="L19" s="23"/>
      <c r="M19" s="23"/>
      <c r="N19" s="23"/>
      <c r="O19" s="23"/>
      <c r="P19" s="23"/>
      <c r="Q19" s="29"/>
      <c r="R19" s="30"/>
      <c r="S19" s="30"/>
      <c r="T19" s="23"/>
      <c r="U19" s="23"/>
      <c r="V19" s="29"/>
      <c r="W19" s="30"/>
      <c r="X19" s="30"/>
      <c r="Y19" s="23"/>
      <c r="Z19" s="23"/>
      <c r="AA19" s="29"/>
      <c r="AB19" s="30"/>
      <c r="AC19" s="30"/>
      <c r="AD19" s="23"/>
      <c r="AE19" s="23"/>
      <c r="AF19" s="29"/>
      <c r="AG19" s="30"/>
      <c r="AH19" s="30"/>
      <c r="AI19" s="30"/>
      <c r="AJ19" s="23"/>
      <c r="AK19" s="23"/>
      <c r="AL19" s="23"/>
      <c r="AM19" s="23"/>
      <c r="AN19" s="23"/>
      <c r="AO19" s="23"/>
      <c r="AP19" s="29"/>
      <c r="AQ19" s="30"/>
      <c r="AR19" s="30"/>
      <c r="AS19" s="30"/>
      <c r="AT19" s="30"/>
      <c r="AU19" s="31"/>
      <c r="AV19" s="32"/>
      <c r="AW19" s="33"/>
      <c r="AX19" s="33"/>
      <c r="AY19" s="50"/>
      <c r="AZ19" s="50"/>
      <c r="BA19" s="35"/>
    </row>
    <row r="20" spans="1:53" ht="15" customHeight="1" x14ac:dyDescent="0.25">
      <c r="A20" s="21"/>
      <c r="B20" s="22"/>
      <c r="C20" s="23"/>
      <c r="D20" s="23"/>
      <c r="E20" s="23"/>
      <c r="F20" s="49"/>
      <c r="G20" s="51"/>
      <c r="H20" s="27"/>
      <c r="I20" s="23"/>
      <c r="J20" s="23"/>
      <c r="K20" s="23"/>
      <c r="L20" s="23"/>
      <c r="M20" s="23"/>
      <c r="N20" s="23"/>
      <c r="O20" s="23"/>
      <c r="P20" s="23"/>
      <c r="Q20" s="29">
        <f t="shared" ref="Q20:Q24" si="52">SUM(O20:P20)</f>
        <v>0</v>
      </c>
      <c r="R20" s="30"/>
      <c r="S20" s="30"/>
      <c r="T20" s="23"/>
      <c r="U20" s="23"/>
      <c r="V20" s="29">
        <f t="shared" ref="V20:V24" si="53">SUM(T20:U20)</f>
        <v>0</v>
      </c>
      <c r="W20" s="30"/>
      <c r="X20" s="30"/>
      <c r="Y20" s="23"/>
      <c r="Z20" s="23"/>
      <c r="AA20" s="29">
        <f t="shared" ref="AA20:AA24" si="54">SUM(Y20:Z20)</f>
        <v>0</v>
      </c>
      <c r="AB20" s="30"/>
      <c r="AC20" s="30"/>
      <c r="AD20" s="23"/>
      <c r="AE20" s="23"/>
      <c r="AF20" s="29">
        <f t="shared" ref="AF20:AF24" si="55">SUM(AD20:AE20)</f>
        <v>0</v>
      </c>
      <c r="AG20" s="30"/>
      <c r="AH20" s="30"/>
      <c r="AI20" s="30"/>
      <c r="AJ20" s="23"/>
      <c r="AK20" s="23"/>
      <c r="AL20" s="23"/>
      <c r="AM20" s="23"/>
      <c r="AN20" s="23"/>
      <c r="AO20" s="23"/>
      <c r="AP20" s="29">
        <f t="shared" ref="AP20:AP24" si="56">SUM(AM20:AO20)</f>
        <v>0</v>
      </c>
      <c r="AQ20" s="30"/>
      <c r="AR20" s="30"/>
      <c r="AS20" s="30">
        <f t="shared" ref="AS20:AS24" si="57">Q20+V20+AA20+AF20+AP20</f>
        <v>0</v>
      </c>
      <c r="AT20" s="30"/>
      <c r="AU20" s="31"/>
      <c r="AV20" s="32"/>
      <c r="AW20" s="33"/>
      <c r="AX20" s="33"/>
      <c r="AY20" s="50"/>
      <c r="AZ20" s="50"/>
      <c r="BA20" s="35"/>
    </row>
    <row r="21" spans="1:53" ht="15" customHeight="1" x14ac:dyDescent="0.25">
      <c r="A21" s="21"/>
      <c r="B21" s="22"/>
      <c r="C21" s="23"/>
      <c r="D21" s="23"/>
      <c r="E21" s="23"/>
      <c r="F21" s="51"/>
      <c r="G21" s="51"/>
      <c r="H21" s="27"/>
      <c r="I21" s="23"/>
      <c r="J21" s="23"/>
      <c r="K21" s="23"/>
      <c r="L21" s="23"/>
      <c r="M21" s="23"/>
      <c r="N21" s="23"/>
      <c r="O21" s="23"/>
      <c r="P21" s="23"/>
      <c r="Q21" s="29">
        <f t="shared" si="52"/>
        <v>0</v>
      </c>
      <c r="R21" s="30"/>
      <c r="S21" s="30"/>
      <c r="T21" s="23"/>
      <c r="U21" s="23"/>
      <c r="V21" s="29">
        <f t="shared" si="53"/>
        <v>0</v>
      </c>
      <c r="W21" s="30"/>
      <c r="X21" s="30"/>
      <c r="Y21" s="23"/>
      <c r="Z21" s="23"/>
      <c r="AA21" s="29">
        <f t="shared" si="54"/>
        <v>0</v>
      </c>
      <c r="AB21" s="30"/>
      <c r="AC21" s="30"/>
      <c r="AD21" s="23"/>
      <c r="AE21" s="23"/>
      <c r="AF21" s="29">
        <f t="shared" si="55"/>
        <v>0</v>
      </c>
      <c r="AG21" s="30"/>
      <c r="AH21" s="30"/>
      <c r="AI21" s="30"/>
      <c r="AJ21" s="23"/>
      <c r="AK21" s="23"/>
      <c r="AL21" s="23"/>
      <c r="AM21" s="23"/>
      <c r="AN21" s="23"/>
      <c r="AO21" s="23"/>
      <c r="AP21" s="29">
        <f t="shared" si="56"/>
        <v>0</v>
      </c>
      <c r="AQ21" s="30"/>
      <c r="AR21" s="30"/>
      <c r="AS21" s="30">
        <f t="shared" si="57"/>
        <v>0</v>
      </c>
      <c r="AT21" s="30"/>
      <c r="AU21" s="31"/>
      <c r="AV21" s="32"/>
      <c r="AW21" s="33"/>
      <c r="AX21" s="33"/>
      <c r="AY21" s="50"/>
      <c r="AZ21" s="50"/>
      <c r="BA21" s="35"/>
    </row>
    <row r="22" spans="1:53" ht="15" customHeight="1" x14ac:dyDescent="0.25">
      <c r="A22" s="21"/>
      <c r="B22" s="22"/>
      <c r="C22" s="23"/>
      <c r="D22" s="23"/>
      <c r="E22" s="23"/>
      <c r="F22" s="51"/>
      <c r="G22" s="51"/>
      <c r="H22" s="27"/>
      <c r="I22" s="23"/>
      <c r="J22" s="23"/>
      <c r="K22" s="23"/>
      <c r="L22" s="23"/>
      <c r="M22" s="23"/>
      <c r="N22" s="23"/>
      <c r="O22" s="23"/>
      <c r="P22" s="23"/>
      <c r="Q22" s="29">
        <f t="shared" si="52"/>
        <v>0</v>
      </c>
      <c r="R22" s="30"/>
      <c r="S22" s="30"/>
      <c r="T22" s="23"/>
      <c r="U22" s="23"/>
      <c r="V22" s="29">
        <f t="shared" si="53"/>
        <v>0</v>
      </c>
      <c r="W22" s="30"/>
      <c r="X22" s="30"/>
      <c r="Y22" s="23"/>
      <c r="Z22" s="23"/>
      <c r="AA22" s="29">
        <f t="shared" si="54"/>
        <v>0</v>
      </c>
      <c r="AB22" s="30"/>
      <c r="AC22" s="30"/>
      <c r="AD22" s="23"/>
      <c r="AE22" s="23"/>
      <c r="AF22" s="29">
        <f t="shared" si="55"/>
        <v>0</v>
      </c>
      <c r="AG22" s="30"/>
      <c r="AH22" s="30"/>
      <c r="AI22" s="30"/>
      <c r="AJ22" s="23"/>
      <c r="AK22" s="23"/>
      <c r="AL22" s="23"/>
      <c r="AM22" s="23"/>
      <c r="AN22" s="23"/>
      <c r="AO22" s="23"/>
      <c r="AP22" s="29">
        <f t="shared" si="56"/>
        <v>0</v>
      </c>
      <c r="AQ22" s="30"/>
      <c r="AR22" s="30"/>
      <c r="AS22" s="30">
        <f t="shared" si="57"/>
        <v>0</v>
      </c>
      <c r="AT22" s="30"/>
      <c r="AU22" s="31"/>
      <c r="AV22" s="32"/>
      <c r="AW22" s="33"/>
      <c r="AX22" s="33"/>
      <c r="AY22" s="50"/>
      <c r="AZ22" s="50"/>
      <c r="BA22" s="35"/>
    </row>
    <row r="23" spans="1:53" ht="15" customHeight="1" x14ac:dyDescent="0.25">
      <c r="A23" s="21"/>
      <c r="B23" s="22"/>
      <c r="C23" s="23"/>
      <c r="D23" s="23"/>
      <c r="E23" s="23"/>
      <c r="F23" s="49"/>
      <c r="G23" s="51"/>
      <c r="H23" s="27"/>
      <c r="I23" s="23"/>
      <c r="J23" s="23"/>
      <c r="K23" s="23"/>
      <c r="L23" s="23"/>
      <c r="M23" s="23"/>
      <c r="N23" s="23"/>
      <c r="O23" s="23"/>
      <c r="P23" s="23"/>
      <c r="Q23" s="29">
        <f t="shared" si="52"/>
        <v>0</v>
      </c>
      <c r="R23" s="30"/>
      <c r="S23" s="30"/>
      <c r="T23" s="23"/>
      <c r="U23" s="23"/>
      <c r="V23" s="29">
        <f t="shared" si="53"/>
        <v>0</v>
      </c>
      <c r="W23" s="30"/>
      <c r="X23" s="30"/>
      <c r="Y23" s="23"/>
      <c r="Z23" s="23"/>
      <c r="AA23" s="29">
        <f t="shared" si="54"/>
        <v>0</v>
      </c>
      <c r="AB23" s="30"/>
      <c r="AC23" s="30"/>
      <c r="AD23" s="23"/>
      <c r="AE23" s="23"/>
      <c r="AF23" s="29">
        <f t="shared" si="55"/>
        <v>0</v>
      </c>
      <c r="AG23" s="30"/>
      <c r="AH23" s="30"/>
      <c r="AI23" s="30"/>
      <c r="AJ23" s="23"/>
      <c r="AK23" s="23"/>
      <c r="AL23" s="23"/>
      <c r="AM23" s="23"/>
      <c r="AN23" s="23"/>
      <c r="AO23" s="23"/>
      <c r="AP23" s="29">
        <f t="shared" si="56"/>
        <v>0</v>
      </c>
      <c r="AQ23" s="30"/>
      <c r="AR23" s="30"/>
      <c r="AS23" s="30">
        <f t="shared" si="57"/>
        <v>0</v>
      </c>
      <c r="AT23" s="30"/>
      <c r="AU23" s="31"/>
      <c r="AV23" s="32"/>
      <c r="AW23" s="33"/>
      <c r="AX23" s="33"/>
      <c r="AY23" s="50"/>
      <c r="AZ23" s="50"/>
      <c r="BA23" s="35"/>
    </row>
    <row r="24" spans="1:53" ht="15" customHeight="1" x14ac:dyDescent="0.25">
      <c r="A24" s="21"/>
      <c r="B24" s="22"/>
      <c r="C24" s="24"/>
      <c r="D24" s="23"/>
      <c r="E24" s="23"/>
      <c r="F24" s="49"/>
      <c r="G24" s="51"/>
      <c r="H24" s="27"/>
      <c r="I24" s="23"/>
      <c r="J24" s="23"/>
      <c r="K24" s="23"/>
      <c r="L24" s="23"/>
      <c r="M24" s="23"/>
      <c r="N24" s="23"/>
      <c r="O24" s="24"/>
      <c r="P24" s="23"/>
      <c r="Q24" s="29">
        <f t="shared" si="52"/>
        <v>0</v>
      </c>
      <c r="R24" s="30"/>
      <c r="S24" s="30"/>
      <c r="T24" s="23"/>
      <c r="U24" s="23"/>
      <c r="V24" s="29">
        <f t="shared" si="53"/>
        <v>0</v>
      </c>
      <c r="W24" s="30"/>
      <c r="X24" s="30"/>
      <c r="Y24" s="24"/>
      <c r="Z24" s="23"/>
      <c r="AA24" s="29">
        <f t="shared" si="54"/>
        <v>0</v>
      </c>
      <c r="AB24" s="30"/>
      <c r="AC24" s="30"/>
      <c r="AD24" s="23"/>
      <c r="AE24" s="23"/>
      <c r="AF24" s="29">
        <f t="shared" si="55"/>
        <v>0</v>
      </c>
      <c r="AG24" s="30"/>
      <c r="AH24" s="30"/>
      <c r="AI24" s="30"/>
      <c r="AJ24" s="23"/>
      <c r="AK24" s="23"/>
      <c r="AL24" s="23"/>
      <c r="AM24" s="23"/>
      <c r="AN24" s="23"/>
      <c r="AO24" s="23"/>
      <c r="AP24" s="29">
        <f t="shared" si="56"/>
        <v>0</v>
      </c>
      <c r="AQ24" s="30"/>
      <c r="AR24" s="30"/>
      <c r="AS24" s="30">
        <f t="shared" si="57"/>
        <v>0</v>
      </c>
      <c r="AT24" s="30"/>
      <c r="AU24" s="31"/>
      <c r="AV24" s="32"/>
      <c r="AW24" s="33"/>
      <c r="AX24" s="33"/>
      <c r="AY24" s="50"/>
      <c r="AZ24" s="50"/>
      <c r="BA24" s="35"/>
    </row>
    <row r="25" spans="1:53" ht="15.75" customHeight="1" x14ac:dyDescent="0.25">
      <c r="A25" s="52"/>
      <c r="B25" s="53"/>
      <c r="C25" s="53"/>
      <c r="D25" s="35"/>
      <c r="E25" s="35"/>
      <c r="F25" s="33"/>
      <c r="G25" s="33"/>
      <c r="H25" s="52"/>
      <c r="I25" s="35"/>
      <c r="J25" s="35"/>
      <c r="K25" s="35"/>
      <c r="L25" s="35"/>
      <c r="M25" s="35"/>
      <c r="N25" s="35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30"/>
      <c r="AJ25" s="29"/>
      <c r="AK25" s="29"/>
      <c r="AL25" s="29"/>
      <c r="AM25" s="29"/>
      <c r="AN25" s="29"/>
      <c r="AO25" s="29"/>
      <c r="AP25" s="29"/>
      <c r="AQ25" s="30"/>
      <c r="AR25" s="30"/>
      <c r="AS25" s="30"/>
      <c r="AT25" s="54"/>
      <c r="AU25" s="31"/>
      <c r="AV25" s="32"/>
      <c r="AW25" s="35"/>
      <c r="AX25" s="35"/>
      <c r="AY25" s="50"/>
      <c r="AZ25" s="50"/>
      <c r="BA25" s="35"/>
    </row>
    <row r="26" spans="1:53" ht="15.75" customHeight="1" x14ac:dyDescent="0.25">
      <c r="A26" s="52"/>
      <c r="B26" s="53"/>
      <c r="C26" s="53"/>
      <c r="D26" s="35"/>
      <c r="E26" s="35"/>
      <c r="F26" s="33"/>
      <c r="G26" s="33"/>
      <c r="H26" s="52"/>
      <c r="I26" s="35"/>
      <c r="J26" s="35"/>
      <c r="K26" s="35"/>
      <c r="L26" s="35"/>
      <c r="M26" s="35"/>
      <c r="N26" s="35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30"/>
      <c r="AJ26" s="29"/>
      <c r="AK26" s="29"/>
      <c r="AL26" s="29"/>
      <c r="AM26" s="29"/>
      <c r="AN26" s="29"/>
      <c r="AO26" s="29"/>
      <c r="AP26" s="29"/>
      <c r="AQ26" s="30"/>
      <c r="AR26" s="30"/>
      <c r="AS26" s="30"/>
      <c r="AT26" s="54"/>
      <c r="AU26" s="31"/>
      <c r="AV26" s="32"/>
      <c r="AW26" s="35"/>
      <c r="AX26" s="35"/>
      <c r="AY26" s="50"/>
      <c r="AZ26" s="50"/>
      <c r="BA26" s="35"/>
    </row>
    <row r="27" spans="1:53" ht="15.75" customHeight="1" x14ac:dyDescent="0.25">
      <c r="A27" s="52"/>
      <c r="B27" s="53"/>
      <c r="C27" s="53"/>
      <c r="D27" s="35"/>
      <c r="E27" s="35"/>
      <c r="F27" s="33"/>
      <c r="G27" s="33"/>
      <c r="H27" s="52"/>
      <c r="I27" s="35"/>
      <c r="J27" s="35"/>
      <c r="K27" s="35"/>
      <c r="L27" s="35"/>
      <c r="M27" s="35"/>
      <c r="N27" s="35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30"/>
      <c r="AJ27" s="29"/>
      <c r="AK27" s="29"/>
      <c r="AL27" s="29"/>
      <c r="AM27" s="29"/>
      <c r="AN27" s="29"/>
      <c r="AO27" s="29"/>
      <c r="AP27" s="29"/>
      <c r="AQ27" s="30"/>
      <c r="AR27" s="30"/>
      <c r="AS27" s="30"/>
      <c r="AT27" s="54"/>
      <c r="AU27" s="31"/>
      <c r="AV27" s="32"/>
      <c r="AW27" s="35"/>
      <c r="AX27" s="35"/>
      <c r="AY27" s="50"/>
      <c r="AZ27" s="50"/>
      <c r="BA27" s="35"/>
    </row>
    <row r="28" spans="1:53" ht="15.75" customHeight="1" x14ac:dyDescent="0.25">
      <c r="A28" s="52"/>
      <c r="B28" s="53"/>
      <c r="C28" s="53"/>
      <c r="D28" s="35"/>
      <c r="E28" s="35"/>
      <c r="F28" s="33"/>
      <c r="G28" s="33"/>
      <c r="H28" s="52"/>
      <c r="I28" s="35"/>
      <c r="J28" s="35"/>
      <c r="K28" s="35"/>
      <c r="L28" s="35"/>
      <c r="M28" s="35"/>
      <c r="N28" s="35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30"/>
      <c r="AJ28" s="29"/>
      <c r="AK28" s="29"/>
      <c r="AL28" s="29"/>
      <c r="AM28" s="29"/>
      <c r="AN28" s="29"/>
      <c r="AO28" s="29"/>
      <c r="AP28" s="29"/>
      <c r="AQ28" s="30"/>
      <c r="AR28" s="30"/>
      <c r="AS28" s="30"/>
      <c r="AT28" s="54"/>
      <c r="AU28" s="31"/>
      <c r="AV28" s="32"/>
      <c r="AW28" s="35"/>
      <c r="AX28" s="35"/>
      <c r="AY28" s="50"/>
      <c r="AZ28" s="50"/>
      <c r="BA28" s="35"/>
    </row>
    <row r="29" spans="1:53" ht="15.75" customHeight="1" x14ac:dyDescent="0.25">
      <c r="A29" s="52"/>
      <c r="B29" s="53"/>
      <c r="C29" s="53"/>
      <c r="D29" s="35"/>
      <c r="E29" s="35"/>
      <c r="F29" s="33"/>
      <c r="G29" s="33"/>
      <c r="H29" s="52"/>
      <c r="I29" s="35"/>
      <c r="J29" s="35"/>
      <c r="K29" s="35"/>
      <c r="L29" s="35"/>
      <c r="M29" s="35"/>
      <c r="N29" s="35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30"/>
      <c r="AJ29" s="29"/>
      <c r="AK29" s="29"/>
      <c r="AL29" s="29"/>
      <c r="AM29" s="29"/>
      <c r="AN29" s="29"/>
      <c r="AO29" s="29"/>
      <c r="AP29" s="29"/>
      <c r="AQ29" s="30"/>
      <c r="AR29" s="30"/>
      <c r="AS29" s="30"/>
      <c r="AT29" s="54"/>
      <c r="AU29" s="31"/>
      <c r="AV29" s="32"/>
      <c r="AW29" s="35"/>
      <c r="AX29" s="35"/>
      <c r="AY29" s="50"/>
      <c r="AZ29" s="50"/>
      <c r="BA29" s="35"/>
    </row>
    <row r="30" spans="1:53" ht="15.75" customHeight="1" x14ac:dyDescent="0.25">
      <c r="A30" s="52"/>
      <c r="B30" s="53"/>
      <c r="C30" s="53"/>
      <c r="D30" s="35"/>
      <c r="E30" s="35"/>
      <c r="F30" s="33"/>
      <c r="G30" s="33"/>
      <c r="H30" s="52"/>
      <c r="I30" s="35"/>
      <c r="J30" s="35"/>
      <c r="K30" s="35"/>
      <c r="L30" s="35"/>
      <c r="M30" s="35"/>
      <c r="N30" s="35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30"/>
      <c r="AJ30" s="29"/>
      <c r="AK30" s="29"/>
      <c r="AL30" s="29"/>
      <c r="AM30" s="29"/>
      <c r="AN30" s="29"/>
      <c r="AO30" s="29"/>
      <c r="AP30" s="29"/>
      <c r="AQ30" s="30"/>
      <c r="AR30" s="30"/>
      <c r="AS30" s="30"/>
      <c r="AT30" s="54"/>
      <c r="AU30" s="31"/>
      <c r="AV30" s="32"/>
      <c r="AW30" s="35"/>
      <c r="AX30" s="35"/>
      <c r="AY30" s="50"/>
      <c r="AZ30" s="50"/>
      <c r="BA30" s="35"/>
    </row>
    <row r="31" spans="1:53" ht="15.75" customHeight="1" x14ac:dyDescent="0.25">
      <c r="A31" s="52"/>
      <c r="B31" s="53"/>
      <c r="C31" s="53"/>
      <c r="D31" s="35"/>
      <c r="E31" s="35"/>
      <c r="F31" s="33"/>
      <c r="G31" s="33"/>
      <c r="H31" s="52"/>
      <c r="I31" s="35"/>
      <c r="J31" s="35"/>
      <c r="K31" s="35"/>
      <c r="L31" s="35"/>
      <c r="M31" s="35"/>
      <c r="N31" s="35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30"/>
      <c r="AJ31" s="29"/>
      <c r="AK31" s="29"/>
      <c r="AL31" s="29"/>
      <c r="AM31" s="29"/>
      <c r="AN31" s="29"/>
      <c r="AO31" s="29"/>
      <c r="AP31" s="29"/>
      <c r="AQ31" s="30"/>
      <c r="AR31" s="30"/>
      <c r="AS31" s="30"/>
      <c r="AT31" s="54"/>
      <c r="AU31" s="31"/>
      <c r="AV31" s="32"/>
      <c r="AW31" s="35"/>
      <c r="AX31" s="35"/>
      <c r="AY31" s="50"/>
      <c r="AZ31" s="50"/>
      <c r="BA31" s="35"/>
    </row>
    <row r="32" spans="1:53" ht="15.75" customHeight="1" x14ac:dyDescent="0.25">
      <c r="A32" s="52"/>
      <c r="B32" s="53"/>
      <c r="C32" s="53"/>
      <c r="D32" s="35"/>
      <c r="E32" s="35"/>
      <c r="F32" s="33"/>
      <c r="G32" s="33"/>
      <c r="H32" s="52"/>
      <c r="I32" s="35"/>
      <c r="J32" s="35"/>
      <c r="K32" s="35"/>
      <c r="L32" s="35"/>
      <c r="M32" s="35"/>
      <c r="N32" s="35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30"/>
      <c r="AJ32" s="29"/>
      <c r="AK32" s="29"/>
      <c r="AL32" s="29"/>
      <c r="AM32" s="29"/>
      <c r="AN32" s="29"/>
      <c r="AO32" s="29"/>
      <c r="AP32" s="29"/>
      <c r="AQ32" s="30"/>
      <c r="AR32" s="30"/>
      <c r="AS32" s="30"/>
      <c r="AT32" s="54"/>
      <c r="AU32" s="31"/>
      <c r="AV32" s="32"/>
      <c r="AW32" s="35"/>
      <c r="AX32" s="35"/>
      <c r="AY32" s="50"/>
      <c r="AZ32" s="50"/>
      <c r="BA32" s="35"/>
    </row>
    <row r="33" spans="1:53" ht="15.75" customHeight="1" x14ac:dyDescent="0.25">
      <c r="A33" s="52"/>
      <c r="B33" s="53"/>
      <c r="C33" s="53"/>
      <c r="D33" s="35"/>
      <c r="E33" s="35"/>
      <c r="F33" s="33"/>
      <c r="G33" s="33"/>
      <c r="H33" s="52"/>
      <c r="I33" s="35"/>
      <c r="J33" s="35"/>
      <c r="K33" s="35"/>
      <c r="L33" s="35"/>
      <c r="M33" s="35"/>
      <c r="N33" s="35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30"/>
      <c r="AJ33" s="29"/>
      <c r="AK33" s="29"/>
      <c r="AL33" s="29"/>
      <c r="AM33" s="29"/>
      <c r="AN33" s="29"/>
      <c r="AO33" s="29"/>
      <c r="AP33" s="29"/>
      <c r="AQ33" s="30"/>
      <c r="AR33" s="30"/>
      <c r="AS33" s="30"/>
      <c r="AT33" s="54"/>
      <c r="AU33" s="31"/>
      <c r="AV33" s="32"/>
      <c r="AW33" s="35"/>
      <c r="AX33" s="35"/>
      <c r="AY33" s="50"/>
      <c r="AZ33" s="50"/>
      <c r="BA33" s="35"/>
    </row>
    <row r="34" spans="1:53" ht="15.75" customHeight="1" x14ac:dyDescent="0.25">
      <c r="A34" s="52"/>
      <c r="B34" s="53"/>
      <c r="C34" s="53"/>
      <c r="D34" s="35"/>
      <c r="E34" s="35"/>
      <c r="F34" s="33"/>
      <c r="G34" s="33"/>
      <c r="H34" s="52"/>
      <c r="I34" s="35"/>
      <c r="J34" s="35"/>
      <c r="K34" s="35"/>
      <c r="L34" s="35"/>
      <c r="M34" s="35"/>
      <c r="N34" s="35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30"/>
      <c r="AJ34" s="29"/>
      <c r="AK34" s="29"/>
      <c r="AL34" s="29"/>
      <c r="AM34" s="29"/>
      <c r="AN34" s="29"/>
      <c r="AO34" s="29"/>
      <c r="AP34" s="29"/>
      <c r="AQ34" s="30"/>
      <c r="AR34" s="30"/>
      <c r="AS34" s="30"/>
      <c r="AT34" s="54"/>
      <c r="AU34" s="31"/>
      <c r="AV34" s="32"/>
      <c r="AW34" s="35"/>
      <c r="AX34" s="35"/>
      <c r="AY34" s="50"/>
      <c r="AZ34" s="50"/>
      <c r="BA34" s="35"/>
    </row>
    <row r="35" spans="1:53" ht="15.75" customHeight="1" x14ac:dyDescent="0.25">
      <c r="A35" s="52"/>
      <c r="B35" s="53"/>
      <c r="C35" s="53"/>
      <c r="D35" s="35"/>
      <c r="E35" s="35"/>
      <c r="F35" s="33"/>
      <c r="G35" s="33"/>
      <c r="H35" s="52"/>
      <c r="I35" s="35"/>
      <c r="J35" s="35"/>
      <c r="K35" s="35"/>
      <c r="L35" s="35"/>
      <c r="M35" s="35"/>
      <c r="N35" s="35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30"/>
      <c r="AJ35" s="29"/>
      <c r="AK35" s="29"/>
      <c r="AL35" s="29"/>
      <c r="AM35" s="29"/>
      <c r="AN35" s="29"/>
      <c r="AO35" s="29"/>
      <c r="AP35" s="29"/>
      <c r="AQ35" s="30"/>
      <c r="AR35" s="30"/>
      <c r="AS35" s="30"/>
      <c r="AT35" s="54"/>
      <c r="AU35" s="31"/>
      <c r="AV35" s="32"/>
      <c r="AW35" s="35"/>
      <c r="AX35" s="35"/>
      <c r="AY35" s="50"/>
      <c r="AZ35" s="50"/>
      <c r="BA35" s="35"/>
    </row>
    <row r="36" spans="1:53" ht="15.75" customHeight="1" x14ac:dyDescent="0.25">
      <c r="A36" s="52"/>
      <c r="B36" s="53"/>
      <c r="C36" s="53"/>
      <c r="D36" s="35"/>
      <c r="E36" s="35"/>
      <c r="F36" s="33"/>
      <c r="G36" s="33"/>
      <c r="H36" s="52"/>
      <c r="I36" s="35"/>
      <c r="J36" s="35"/>
      <c r="K36" s="35"/>
      <c r="L36" s="35"/>
      <c r="M36" s="35"/>
      <c r="N36" s="35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30"/>
      <c r="AJ36" s="29"/>
      <c r="AK36" s="29"/>
      <c r="AL36" s="29"/>
      <c r="AM36" s="29"/>
      <c r="AN36" s="29"/>
      <c r="AO36" s="29"/>
      <c r="AP36" s="29"/>
      <c r="AQ36" s="30"/>
      <c r="AR36" s="30"/>
      <c r="AS36" s="30"/>
      <c r="AT36" s="54"/>
      <c r="AU36" s="31"/>
      <c r="AV36" s="32"/>
      <c r="AW36" s="35"/>
      <c r="AX36" s="35"/>
      <c r="AY36" s="50"/>
      <c r="AZ36" s="50"/>
      <c r="BA36" s="35"/>
    </row>
    <row r="37" spans="1:53" ht="15.75" customHeight="1" x14ac:dyDescent="0.25">
      <c r="A37" s="52"/>
      <c r="B37" s="53"/>
      <c r="C37" s="53"/>
      <c r="D37" s="35"/>
      <c r="E37" s="35"/>
      <c r="F37" s="33"/>
      <c r="G37" s="33"/>
      <c r="H37" s="52"/>
      <c r="I37" s="35"/>
      <c r="J37" s="35"/>
      <c r="K37" s="35"/>
      <c r="L37" s="35"/>
      <c r="M37" s="35"/>
      <c r="N37" s="35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30"/>
      <c r="AJ37" s="29"/>
      <c r="AK37" s="29"/>
      <c r="AL37" s="29"/>
      <c r="AM37" s="29"/>
      <c r="AN37" s="29"/>
      <c r="AO37" s="29"/>
      <c r="AP37" s="29"/>
      <c r="AQ37" s="30"/>
      <c r="AR37" s="30"/>
      <c r="AS37" s="30"/>
      <c r="AT37" s="54"/>
      <c r="AU37" s="31"/>
      <c r="AV37" s="32"/>
      <c r="AW37" s="35"/>
      <c r="AX37" s="35"/>
      <c r="AY37" s="50"/>
      <c r="AZ37" s="50"/>
      <c r="BA37" s="35"/>
    </row>
    <row r="38" spans="1:53" ht="15.75" customHeight="1" x14ac:dyDescent="0.25">
      <c r="A38" s="52"/>
      <c r="B38" s="53"/>
      <c r="C38" s="53"/>
      <c r="D38" s="35"/>
      <c r="E38" s="35"/>
      <c r="F38" s="33"/>
      <c r="G38" s="33"/>
      <c r="H38" s="52"/>
      <c r="I38" s="35"/>
      <c r="J38" s="35"/>
      <c r="K38" s="35"/>
      <c r="L38" s="35"/>
      <c r="M38" s="35"/>
      <c r="N38" s="35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30"/>
      <c r="AJ38" s="29"/>
      <c r="AK38" s="29"/>
      <c r="AL38" s="29"/>
      <c r="AM38" s="29"/>
      <c r="AN38" s="29"/>
      <c r="AO38" s="29"/>
      <c r="AP38" s="29"/>
      <c r="AQ38" s="30"/>
      <c r="AR38" s="30"/>
      <c r="AS38" s="30"/>
      <c r="AT38" s="54"/>
      <c r="AU38" s="31"/>
      <c r="AV38" s="32"/>
      <c r="AW38" s="35"/>
      <c r="AX38" s="35"/>
      <c r="AY38" s="50"/>
      <c r="AZ38" s="50"/>
      <c r="BA38" s="35"/>
    </row>
    <row r="39" spans="1:53" ht="15.75" customHeight="1" x14ac:dyDescent="0.25">
      <c r="A39" s="52"/>
      <c r="B39" s="53"/>
      <c r="C39" s="53"/>
      <c r="D39" s="35"/>
      <c r="E39" s="35"/>
      <c r="F39" s="33"/>
      <c r="G39" s="33"/>
      <c r="H39" s="52"/>
      <c r="I39" s="35"/>
      <c r="J39" s="35"/>
      <c r="K39" s="35"/>
      <c r="L39" s="35"/>
      <c r="M39" s="35"/>
      <c r="N39" s="35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30"/>
      <c r="AJ39" s="29"/>
      <c r="AK39" s="29"/>
      <c r="AL39" s="29"/>
      <c r="AM39" s="29"/>
      <c r="AN39" s="29"/>
      <c r="AO39" s="29"/>
      <c r="AP39" s="29"/>
      <c r="AQ39" s="30"/>
      <c r="AR39" s="30"/>
      <c r="AS39" s="30"/>
      <c r="AT39" s="54"/>
      <c r="AU39" s="31"/>
      <c r="AV39" s="32"/>
      <c r="AW39" s="35"/>
      <c r="AX39" s="35"/>
      <c r="AY39" s="50"/>
      <c r="AZ39" s="50"/>
      <c r="BA39" s="35"/>
    </row>
    <row r="40" spans="1:53" ht="15.75" customHeight="1" x14ac:dyDescent="0.25">
      <c r="A40" s="52"/>
      <c r="B40" s="53"/>
      <c r="C40" s="53"/>
      <c r="D40" s="35"/>
      <c r="E40" s="35"/>
      <c r="F40" s="33"/>
      <c r="G40" s="33"/>
      <c r="H40" s="52"/>
      <c r="I40" s="35"/>
      <c r="J40" s="35"/>
      <c r="K40" s="35"/>
      <c r="L40" s="35"/>
      <c r="M40" s="35"/>
      <c r="N40" s="35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30"/>
      <c r="AJ40" s="29"/>
      <c r="AK40" s="29"/>
      <c r="AL40" s="29"/>
      <c r="AM40" s="29"/>
      <c r="AN40" s="29"/>
      <c r="AO40" s="29"/>
      <c r="AP40" s="29"/>
      <c r="AQ40" s="30"/>
      <c r="AR40" s="30"/>
      <c r="AS40" s="30"/>
      <c r="AT40" s="54"/>
      <c r="AU40" s="31"/>
      <c r="AV40" s="32"/>
      <c r="AW40" s="35"/>
      <c r="AX40" s="35"/>
      <c r="AY40" s="50"/>
      <c r="AZ40" s="50"/>
      <c r="BA40" s="35"/>
    </row>
    <row r="41" spans="1:53" ht="15.75" customHeight="1" x14ac:dyDescent="0.25">
      <c r="A41" s="52"/>
      <c r="B41" s="53"/>
      <c r="C41" s="53"/>
      <c r="D41" s="35"/>
      <c r="E41" s="35"/>
      <c r="F41" s="33"/>
      <c r="G41" s="33"/>
      <c r="H41" s="52"/>
      <c r="I41" s="35"/>
      <c r="J41" s="35"/>
      <c r="K41" s="35"/>
      <c r="L41" s="35"/>
      <c r="M41" s="35"/>
      <c r="N41" s="35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30"/>
      <c r="AJ41" s="29"/>
      <c r="AK41" s="29"/>
      <c r="AL41" s="29"/>
      <c r="AM41" s="29"/>
      <c r="AN41" s="29"/>
      <c r="AO41" s="29"/>
      <c r="AP41" s="29"/>
      <c r="AQ41" s="30"/>
      <c r="AR41" s="30"/>
      <c r="AS41" s="30"/>
      <c r="AT41" s="54"/>
      <c r="AU41" s="31"/>
      <c r="AV41" s="32"/>
      <c r="AW41" s="35"/>
      <c r="AX41" s="35"/>
      <c r="AY41" s="50"/>
      <c r="AZ41" s="50"/>
      <c r="BA41" s="35"/>
    </row>
    <row r="42" spans="1:53" ht="15.75" customHeight="1" x14ac:dyDescent="0.25">
      <c r="A42" s="52"/>
      <c r="B42" s="53"/>
      <c r="C42" s="53"/>
      <c r="D42" s="35"/>
      <c r="E42" s="35"/>
      <c r="F42" s="33"/>
      <c r="G42" s="33"/>
      <c r="H42" s="52"/>
      <c r="I42" s="35"/>
      <c r="J42" s="35"/>
      <c r="K42" s="35"/>
      <c r="L42" s="35"/>
      <c r="M42" s="35"/>
      <c r="N42" s="35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30"/>
      <c r="AJ42" s="29"/>
      <c r="AK42" s="29"/>
      <c r="AL42" s="29"/>
      <c r="AM42" s="29"/>
      <c r="AN42" s="29"/>
      <c r="AO42" s="29"/>
      <c r="AP42" s="29"/>
      <c r="AQ42" s="30"/>
      <c r="AR42" s="30"/>
      <c r="AS42" s="30"/>
      <c r="AT42" s="54"/>
      <c r="AU42" s="31"/>
      <c r="AV42" s="32"/>
      <c r="AW42" s="35"/>
      <c r="AX42" s="35"/>
      <c r="AY42" s="50"/>
      <c r="AZ42" s="50"/>
      <c r="BA42" s="35"/>
    </row>
    <row r="43" spans="1:53" ht="15.75" customHeight="1" x14ac:dyDescent="0.25">
      <c r="A43" s="52"/>
      <c r="B43" s="53"/>
      <c r="C43" s="53"/>
      <c r="D43" s="35"/>
      <c r="E43" s="35"/>
      <c r="F43" s="33"/>
      <c r="G43" s="33"/>
      <c r="H43" s="52"/>
      <c r="I43" s="35"/>
      <c r="J43" s="35"/>
      <c r="K43" s="35"/>
      <c r="L43" s="35"/>
      <c r="M43" s="35"/>
      <c r="N43" s="35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30"/>
      <c r="AJ43" s="29"/>
      <c r="AK43" s="29"/>
      <c r="AL43" s="29"/>
      <c r="AM43" s="29"/>
      <c r="AN43" s="29"/>
      <c r="AO43" s="29"/>
      <c r="AP43" s="29"/>
      <c r="AQ43" s="30"/>
      <c r="AR43" s="30"/>
      <c r="AS43" s="30"/>
      <c r="AT43" s="54"/>
      <c r="AU43" s="31"/>
      <c r="AV43" s="32"/>
      <c r="AW43" s="35"/>
      <c r="AX43" s="35"/>
      <c r="AY43" s="50"/>
      <c r="AZ43" s="50"/>
      <c r="BA43" s="35"/>
    </row>
    <row r="44" spans="1:53" ht="15.75" customHeight="1" x14ac:dyDescent="0.25">
      <c r="A44" s="52"/>
      <c r="B44" s="53"/>
      <c r="C44" s="53"/>
      <c r="D44" s="35"/>
      <c r="E44" s="35"/>
      <c r="F44" s="33"/>
      <c r="G44" s="33"/>
      <c r="H44" s="52"/>
      <c r="I44" s="35"/>
      <c r="J44" s="35"/>
      <c r="K44" s="35"/>
      <c r="L44" s="35"/>
      <c r="M44" s="35"/>
      <c r="N44" s="35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30"/>
      <c r="AJ44" s="29"/>
      <c r="AK44" s="29"/>
      <c r="AL44" s="29"/>
      <c r="AM44" s="29"/>
      <c r="AN44" s="29"/>
      <c r="AO44" s="29"/>
      <c r="AP44" s="29"/>
      <c r="AQ44" s="30"/>
      <c r="AR44" s="30"/>
      <c r="AS44" s="30"/>
      <c r="AT44" s="54"/>
      <c r="AU44" s="31"/>
      <c r="AV44" s="32"/>
      <c r="AW44" s="35"/>
      <c r="AX44" s="35"/>
      <c r="AY44" s="50"/>
      <c r="AZ44" s="50"/>
      <c r="BA44" s="35"/>
    </row>
    <row r="45" spans="1:53" ht="15.75" customHeight="1" x14ac:dyDescent="0.25">
      <c r="A45" s="52"/>
      <c r="B45" s="53"/>
      <c r="C45" s="53"/>
      <c r="D45" s="35"/>
      <c r="E45" s="35"/>
      <c r="F45" s="33"/>
      <c r="G45" s="33"/>
      <c r="H45" s="52"/>
      <c r="I45" s="35"/>
      <c r="J45" s="35"/>
      <c r="K45" s="35"/>
      <c r="L45" s="35"/>
      <c r="M45" s="35"/>
      <c r="N45" s="35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30"/>
      <c r="AJ45" s="29"/>
      <c r="AK45" s="29"/>
      <c r="AL45" s="29"/>
      <c r="AM45" s="29"/>
      <c r="AN45" s="29"/>
      <c r="AO45" s="29"/>
      <c r="AP45" s="29"/>
      <c r="AQ45" s="30"/>
      <c r="AR45" s="30"/>
      <c r="AS45" s="30"/>
      <c r="AT45" s="54"/>
      <c r="AU45" s="31"/>
      <c r="AV45" s="32"/>
      <c r="AW45" s="35"/>
      <c r="AX45" s="35"/>
      <c r="AY45" s="50"/>
      <c r="AZ45" s="50"/>
      <c r="BA45" s="35"/>
    </row>
    <row r="46" spans="1:53" ht="15.75" customHeight="1" x14ac:dyDescent="0.25">
      <c r="A46" s="52"/>
      <c r="B46" s="53"/>
      <c r="C46" s="53"/>
      <c r="D46" s="35"/>
      <c r="E46" s="35"/>
      <c r="F46" s="33"/>
      <c r="G46" s="33"/>
      <c r="H46" s="52"/>
      <c r="I46" s="35"/>
      <c r="J46" s="35"/>
      <c r="K46" s="35"/>
      <c r="L46" s="35"/>
      <c r="M46" s="35"/>
      <c r="N46" s="35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30"/>
      <c r="AJ46" s="29"/>
      <c r="AK46" s="29"/>
      <c r="AL46" s="29"/>
      <c r="AM46" s="29"/>
      <c r="AN46" s="29"/>
      <c r="AO46" s="29"/>
      <c r="AP46" s="29"/>
      <c r="AQ46" s="30"/>
      <c r="AR46" s="30"/>
      <c r="AS46" s="30"/>
      <c r="AT46" s="54"/>
      <c r="AU46" s="31"/>
      <c r="AV46" s="32"/>
      <c r="AW46" s="35"/>
      <c r="AX46" s="35"/>
      <c r="AY46" s="50"/>
      <c r="AZ46" s="50"/>
      <c r="BA46" s="35"/>
    </row>
    <row r="47" spans="1:53" ht="15.75" customHeight="1" x14ac:dyDescent="0.25">
      <c r="A47" s="52"/>
      <c r="B47" s="53"/>
      <c r="C47" s="53"/>
      <c r="D47" s="35"/>
      <c r="E47" s="35"/>
      <c r="F47" s="33"/>
      <c r="G47" s="33"/>
      <c r="H47" s="52"/>
      <c r="I47" s="35"/>
      <c r="J47" s="35"/>
      <c r="K47" s="35"/>
      <c r="L47" s="35"/>
      <c r="M47" s="35"/>
      <c r="N47" s="35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30"/>
      <c r="AJ47" s="29"/>
      <c r="AK47" s="29"/>
      <c r="AL47" s="29"/>
      <c r="AM47" s="29"/>
      <c r="AN47" s="29"/>
      <c r="AO47" s="29"/>
      <c r="AP47" s="29"/>
      <c r="AQ47" s="30"/>
      <c r="AR47" s="30"/>
      <c r="AS47" s="30"/>
      <c r="AT47" s="54"/>
      <c r="AU47" s="31"/>
      <c r="AV47" s="32"/>
      <c r="AW47" s="35"/>
      <c r="AX47" s="35"/>
      <c r="AY47" s="50"/>
      <c r="AZ47" s="50"/>
      <c r="BA47" s="35"/>
    </row>
    <row r="48" spans="1:53" ht="15.75" customHeight="1" x14ac:dyDescent="0.25">
      <c r="A48" s="52"/>
      <c r="B48" s="53"/>
      <c r="C48" s="53"/>
      <c r="D48" s="35"/>
      <c r="E48" s="35"/>
      <c r="F48" s="33"/>
      <c r="G48" s="33"/>
      <c r="H48" s="52"/>
      <c r="I48" s="35"/>
      <c r="J48" s="35"/>
      <c r="K48" s="35"/>
      <c r="L48" s="35"/>
      <c r="M48" s="35"/>
      <c r="N48" s="35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30"/>
      <c r="AJ48" s="29"/>
      <c r="AK48" s="29"/>
      <c r="AL48" s="29"/>
      <c r="AM48" s="29"/>
      <c r="AN48" s="29"/>
      <c r="AO48" s="29"/>
      <c r="AP48" s="29"/>
      <c r="AQ48" s="30"/>
      <c r="AR48" s="30"/>
      <c r="AS48" s="30"/>
      <c r="AT48" s="54"/>
      <c r="AU48" s="31"/>
      <c r="AV48" s="32"/>
      <c r="AW48" s="35"/>
      <c r="AX48" s="35"/>
      <c r="AY48" s="50"/>
      <c r="AZ48" s="50"/>
      <c r="BA48" s="35"/>
    </row>
    <row r="49" spans="1:53" ht="15.75" customHeight="1" x14ac:dyDescent="0.25">
      <c r="A49" s="52"/>
      <c r="B49" s="53"/>
      <c r="C49" s="53"/>
      <c r="D49" s="35"/>
      <c r="E49" s="35"/>
      <c r="F49" s="33"/>
      <c r="G49" s="33"/>
      <c r="H49" s="52"/>
      <c r="I49" s="35"/>
      <c r="J49" s="35"/>
      <c r="K49" s="35"/>
      <c r="L49" s="35"/>
      <c r="M49" s="35"/>
      <c r="N49" s="35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30"/>
      <c r="AJ49" s="29"/>
      <c r="AK49" s="29"/>
      <c r="AL49" s="29"/>
      <c r="AM49" s="29"/>
      <c r="AN49" s="29"/>
      <c r="AO49" s="29"/>
      <c r="AP49" s="29"/>
      <c r="AQ49" s="30"/>
      <c r="AR49" s="30"/>
      <c r="AS49" s="30"/>
      <c r="AT49" s="54"/>
      <c r="AU49" s="31"/>
      <c r="AV49" s="32"/>
      <c r="AW49" s="35"/>
      <c r="AX49" s="35"/>
      <c r="AY49" s="50"/>
      <c r="AZ49" s="50"/>
      <c r="BA49" s="35"/>
    </row>
    <row r="50" spans="1:53" ht="15.75" customHeight="1" x14ac:dyDescent="0.25">
      <c r="A50" s="52"/>
      <c r="B50" s="53"/>
      <c r="C50" s="53"/>
      <c r="D50" s="35"/>
      <c r="E50" s="35"/>
      <c r="F50" s="33"/>
      <c r="G50" s="33"/>
      <c r="H50" s="52"/>
      <c r="I50" s="35"/>
      <c r="J50" s="35"/>
      <c r="K50" s="35"/>
      <c r="L50" s="35"/>
      <c r="M50" s="35"/>
      <c r="N50" s="35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30"/>
      <c r="AJ50" s="29"/>
      <c r="AK50" s="29"/>
      <c r="AL50" s="29"/>
      <c r="AM50" s="29"/>
      <c r="AN50" s="29"/>
      <c r="AO50" s="29"/>
      <c r="AP50" s="29"/>
      <c r="AQ50" s="30"/>
      <c r="AR50" s="30"/>
      <c r="AS50" s="30"/>
      <c r="AT50" s="54"/>
      <c r="AU50" s="31"/>
      <c r="AV50" s="32"/>
      <c r="AW50" s="35"/>
      <c r="AX50" s="35"/>
      <c r="AY50" s="50"/>
      <c r="AZ50" s="50"/>
      <c r="BA50" s="35"/>
    </row>
    <row r="51" spans="1:53" ht="15.75" customHeight="1" x14ac:dyDescent="0.25">
      <c r="A51" s="52"/>
      <c r="B51" s="53"/>
      <c r="C51" s="53"/>
      <c r="D51" s="35"/>
      <c r="E51" s="35"/>
      <c r="F51" s="33"/>
      <c r="G51" s="33"/>
      <c r="H51" s="52"/>
      <c r="I51" s="35"/>
      <c r="J51" s="35"/>
      <c r="K51" s="35"/>
      <c r="L51" s="35"/>
      <c r="M51" s="35"/>
      <c r="N51" s="35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30"/>
      <c r="AJ51" s="29"/>
      <c r="AK51" s="29"/>
      <c r="AL51" s="29"/>
      <c r="AM51" s="29"/>
      <c r="AN51" s="29"/>
      <c r="AO51" s="29"/>
      <c r="AP51" s="29"/>
      <c r="AQ51" s="30"/>
      <c r="AR51" s="30"/>
      <c r="AS51" s="30"/>
      <c r="AT51" s="54"/>
      <c r="AU51" s="31"/>
      <c r="AV51" s="32"/>
      <c r="AW51" s="35"/>
      <c r="AX51" s="35"/>
      <c r="AY51" s="50"/>
      <c r="AZ51" s="50"/>
      <c r="BA51" s="35"/>
    </row>
    <row r="52" spans="1:53" ht="15.75" customHeight="1" x14ac:dyDescent="0.25">
      <c r="A52" s="52"/>
      <c r="B52" s="53"/>
      <c r="C52" s="53"/>
      <c r="D52" s="35"/>
      <c r="E52" s="35"/>
      <c r="F52" s="33"/>
      <c r="G52" s="33"/>
      <c r="H52" s="52"/>
      <c r="I52" s="35"/>
      <c r="J52" s="35"/>
      <c r="K52" s="35"/>
      <c r="L52" s="35"/>
      <c r="M52" s="35"/>
      <c r="N52" s="35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30"/>
      <c r="AJ52" s="29"/>
      <c r="AK52" s="29"/>
      <c r="AL52" s="29"/>
      <c r="AM52" s="29"/>
      <c r="AN52" s="29"/>
      <c r="AO52" s="29"/>
      <c r="AP52" s="29"/>
      <c r="AQ52" s="30"/>
      <c r="AR52" s="30"/>
      <c r="AS52" s="30"/>
      <c r="AT52" s="54"/>
      <c r="AU52" s="31"/>
      <c r="AV52" s="32"/>
      <c r="AW52" s="35"/>
      <c r="AX52" s="35"/>
      <c r="AY52" s="50"/>
      <c r="AZ52" s="50"/>
      <c r="BA52" s="35"/>
    </row>
    <row r="53" spans="1:53" ht="15.75" customHeight="1" x14ac:dyDescent="0.25">
      <c r="A53" s="52"/>
      <c r="B53" s="53"/>
      <c r="C53" s="53"/>
      <c r="D53" s="35"/>
      <c r="E53" s="35"/>
      <c r="F53" s="33"/>
      <c r="G53" s="33"/>
      <c r="H53" s="52"/>
      <c r="I53" s="35"/>
      <c r="J53" s="35"/>
      <c r="K53" s="35"/>
      <c r="L53" s="35"/>
      <c r="M53" s="35"/>
      <c r="N53" s="35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30"/>
      <c r="AJ53" s="29"/>
      <c r="AK53" s="29"/>
      <c r="AL53" s="29"/>
      <c r="AM53" s="29"/>
      <c r="AN53" s="29"/>
      <c r="AO53" s="29"/>
      <c r="AP53" s="29"/>
      <c r="AQ53" s="30"/>
      <c r="AR53" s="30"/>
      <c r="AS53" s="30"/>
      <c r="AT53" s="54"/>
      <c r="AU53" s="31"/>
      <c r="AV53" s="32"/>
      <c r="AW53" s="35"/>
      <c r="AX53" s="35"/>
      <c r="AY53" s="50"/>
      <c r="AZ53" s="50"/>
      <c r="BA53" s="35"/>
    </row>
    <row r="54" spans="1:53" ht="15.75" customHeight="1" x14ac:dyDescent="0.25">
      <c r="A54" s="52"/>
      <c r="B54" s="53"/>
      <c r="C54" s="53"/>
      <c r="D54" s="35"/>
      <c r="E54" s="35"/>
      <c r="F54" s="33"/>
      <c r="G54" s="33"/>
      <c r="H54" s="52"/>
      <c r="I54" s="35"/>
      <c r="J54" s="35"/>
      <c r="K54" s="35"/>
      <c r="L54" s="35"/>
      <c r="M54" s="35"/>
      <c r="N54" s="35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30"/>
      <c r="AJ54" s="29"/>
      <c r="AK54" s="29"/>
      <c r="AL54" s="29"/>
      <c r="AM54" s="29"/>
      <c r="AN54" s="29"/>
      <c r="AO54" s="29"/>
      <c r="AP54" s="29"/>
      <c r="AQ54" s="30"/>
      <c r="AR54" s="30"/>
      <c r="AS54" s="30"/>
      <c r="AT54" s="54"/>
      <c r="AU54" s="31"/>
      <c r="AV54" s="32"/>
      <c r="AW54" s="35"/>
      <c r="AX54" s="35"/>
      <c r="AY54" s="50"/>
      <c r="AZ54" s="50"/>
      <c r="BA54" s="35"/>
    </row>
    <row r="55" spans="1:53" ht="15.75" customHeight="1" x14ac:dyDescent="0.25">
      <c r="A55" s="52"/>
      <c r="B55" s="53"/>
      <c r="C55" s="53"/>
      <c r="D55" s="35"/>
      <c r="E55" s="35"/>
      <c r="F55" s="33"/>
      <c r="G55" s="33"/>
      <c r="H55" s="52"/>
      <c r="I55" s="35"/>
      <c r="J55" s="35"/>
      <c r="K55" s="35"/>
      <c r="L55" s="35"/>
      <c r="M55" s="35"/>
      <c r="N55" s="35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30"/>
      <c r="AJ55" s="29"/>
      <c r="AK55" s="29"/>
      <c r="AL55" s="29"/>
      <c r="AM55" s="29"/>
      <c r="AN55" s="29"/>
      <c r="AO55" s="29"/>
      <c r="AP55" s="29"/>
      <c r="AQ55" s="30"/>
      <c r="AR55" s="30"/>
      <c r="AS55" s="30"/>
      <c r="AT55" s="54"/>
      <c r="AU55" s="31"/>
      <c r="AV55" s="32"/>
      <c r="AW55" s="35"/>
      <c r="AX55" s="35"/>
      <c r="AY55" s="50"/>
      <c r="AZ55" s="50"/>
      <c r="BA55" s="35"/>
    </row>
    <row r="56" spans="1:53" ht="15.75" customHeight="1" x14ac:dyDescent="0.25">
      <c r="A56" s="52"/>
      <c r="B56" s="53"/>
      <c r="C56" s="53"/>
      <c r="D56" s="35"/>
      <c r="E56" s="35"/>
      <c r="F56" s="33"/>
      <c r="G56" s="33"/>
      <c r="H56" s="52"/>
      <c r="I56" s="35"/>
      <c r="J56" s="35"/>
      <c r="K56" s="35"/>
      <c r="L56" s="35"/>
      <c r="M56" s="35"/>
      <c r="N56" s="35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30"/>
      <c r="AJ56" s="29"/>
      <c r="AK56" s="29"/>
      <c r="AL56" s="29"/>
      <c r="AM56" s="29"/>
      <c r="AN56" s="29"/>
      <c r="AO56" s="29"/>
      <c r="AP56" s="29"/>
      <c r="AQ56" s="30"/>
      <c r="AR56" s="30"/>
      <c r="AS56" s="30"/>
      <c r="AT56" s="54"/>
      <c r="AU56" s="31"/>
      <c r="AV56" s="32"/>
      <c r="AW56" s="35"/>
      <c r="AX56" s="35"/>
      <c r="AY56" s="50"/>
      <c r="AZ56" s="50"/>
      <c r="BA56" s="35"/>
    </row>
    <row r="57" spans="1:53" ht="15.75" customHeight="1" x14ac:dyDescent="0.25">
      <c r="A57" s="52"/>
      <c r="B57" s="53"/>
      <c r="C57" s="53"/>
      <c r="D57" s="35"/>
      <c r="E57" s="35"/>
      <c r="F57" s="33"/>
      <c r="G57" s="33"/>
      <c r="H57" s="52"/>
      <c r="I57" s="35"/>
      <c r="J57" s="35"/>
      <c r="K57" s="35"/>
      <c r="L57" s="35"/>
      <c r="M57" s="35"/>
      <c r="N57" s="35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30"/>
      <c r="AJ57" s="29"/>
      <c r="AK57" s="29"/>
      <c r="AL57" s="29"/>
      <c r="AM57" s="29"/>
      <c r="AN57" s="29"/>
      <c r="AO57" s="29"/>
      <c r="AP57" s="29"/>
      <c r="AQ57" s="30"/>
      <c r="AR57" s="30"/>
      <c r="AS57" s="30"/>
      <c r="AT57" s="54"/>
      <c r="AU57" s="31"/>
      <c r="AV57" s="32"/>
      <c r="AW57" s="35"/>
      <c r="AX57" s="35"/>
      <c r="AY57" s="50"/>
      <c r="AZ57" s="50"/>
      <c r="BA57" s="35"/>
    </row>
    <row r="58" spans="1:53" ht="15.75" customHeight="1" x14ac:dyDescent="0.25">
      <c r="A58" s="52"/>
      <c r="B58" s="53"/>
      <c r="C58" s="53"/>
      <c r="D58" s="35"/>
      <c r="E58" s="35"/>
      <c r="F58" s="33"/>
      <c r="G58" s="33"/>
      <c r="H58" s="52"/>
      <c r="I58" s="35"/>
      <c r="J58" s="35"/>
      <c r="K58" s="35"/>
      <c r="L58" s="35"/>
      <c r="M58" s="35"/>
      <c r="N58" s="35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30"/>
      <c r="AJ58" s="29"/>
      <c r="AK58" s="29"/>
      <c r="AL58" s="29"/>
      <c r="AM58" s="29"/>
      <c r="AN58" s="29"/>
      <c r="AO58" s="29"/>
      <c r="AP58" s="29"/>
      <c r="AQ58" s="30"/>
      <c r="AR58" s="30"/>
      <c r="AS58" s="30"/>
      <c r="AT58" s="54"/>
      <c r="AU58" s="31"/>
      <c r="AV58" s="32"/>
      <c r="AW58" s="35"/>
      <c r="AX58" s="35"/>
      <c r="AY58" s="50"/>
      <c r="AZ58" s="50"/>
      <c r="BA58" s="35"/>
    </row>
    <row r="59" spans="1:53" ht="15.75" customHeight="1" x14ac:dyDescent="0.25">
      <c r="A59" s="52"/>
      <c r="B59" s="53"/>
      <c r="C59" s="53"/>
      <c r="D59" s="35"/>
      <c r="E59" s="35"/>
      <c r="F59" s="33"/>
      <c r="G59" s="33"/>
      <c r="H59" s="52"/>
      <c r="I59" s="35"/>
      <c r="J59" s="35"/>
      <c r="K59" s="35"/>
      <c r="L59" s="35"/>
      <c r="M59" s="35"/>
      <c r="N59" s="35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30"/>
      <c r="AJ59" s="29"/>
      <c r="AK59" s="29"/>
      <c r="AL59" s="29"/>
      <c r="AM59" s="29"/>
      <c r="AN59" s="29"/>
      <c r="AO59" s="29"/>
      <c r="AP59" s="29"/>
      <c r="AQ59" s="30"/>
      <c r="AR59" s="30"/>
      <c r="AS59" s="30"/>
      <c r="AT59" s="54"/>
      <c r="AU59" s="31"/>
      <c r="AV59" s="32"/>
      <c r="AW59" s="35"/>
      <c r="AX59" s="35"/>
      <c r="AY59" s="50"/>
      <c r="AZ59" s="50"/>
      <c r="BA59" s="35"/>
    </row>
    <row r="60" spans="1:53" ht="15.75" customHeight="1" x14ac:dyDescent="0.25">
      <c r="A60" s="52"/>
      <c r="B60" s="53"/>
      <c r="C60" s="53"/>
      <c r="D60" s="35"/>
      <c r="E60" s="35"/>
      <c r="F60" s="33"/>
      <c r="G60" s="33"/>
      <c r="H60" s="52"/>
      <c r="I60" s="35"/>
      <c r="J60" s="35"/>
      <c r="K60" s="35"/>
      <c r="L60" s="35"/>
      <c r="M60" s="35"/>
      <c r="N60" s="35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30"/>
      <c r="AJ60" s="29"/>
      <c r="AK60" s="29"/>
      <c r="AL60" s="29"/>
      <c r="AM60" s="29"/>
      <c r="AN60" s="29"/>
      <c r="AO60" s="29"/>
      <c r="AP60" s="29"/>
      <c r="AQ60" s="30"/>
      <c r="AR60" s="30"/>
      <c r="AS60" s="30"/>
      <c r="AT60" s="54"/>
      <c r="AU60" s="31"/>
      <c r="AV60" s="32"/>
      <c r="AW60" s="35"/>
      <c r="AX60" s="35"/>
      <c r="AY60" s="50"/>
      <c r="AZ60" s="50"/>
      <c r="BA60" s="35"/>
    </row>
    <row r="61" spans="1:53" ht="15.75" customHeight="1" x14ac:dyDescent="0.25">
      <c r="A61" s="52"/>
      <c r="B61" s="53"/>
      <c r="C61" s="53"/>
      <c r="D61" s="35"/>
      <c r="E61" s="35"/>
      <c r="F61" s="33"/>
      <c r="G61" s="33"/>
      <c r="H61" s="52"/>
      <c r="I61" s="35"/>
      <c r="J61" s="35"/>
      <c r="K61" s="35"/>
      <c r="L61" s="35"/>
      <c r="M61" s="35"/>
      <c r="N61" s="35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30"/>
      <c r="AJ61" s="29"/>
      <c r="AK61" s="29"/>
      <c r="AL61" s="29"/>
      <c r="AM61" s="29"/>
      <c r="AN61" s="29"/>
      <c r="AO61" s="29"/>
      <c r="AP61" s="29"/>
      <c r="AQ61" s="30"/>
      <c r="AR61" s="30"/>
      <c r="AS61" s="30"/>
      <c r="AT61" s="54"/>
      <c r="AU61" s="31"/>
      <c r="AV61" s="32"/>
      <c r="AW61" s="35"/>
      <c r="AX61" s="35"/>
      <c r="AY61" s="50"/>
      <c r="AZ61" s="50"/>
      <c r="BA61" s="35"/>
    </row>
    <row r="62" spans="1:53" ht="15.75" customHeight="1" x14ac:dyDescent="0.25">
      <c r="A62" s="52"/>
      <c r="B62" s="53"/>
      <c r="C62" s="53"/>
      <c r="D62" s="35"/>
      <c r="E62" s="35"/>
      <c r="F62" s="33"/>
      <c r="G62" s="33"/>
      <c r="H62" s="52"/>
      <c r="I62" s="35"/>
      <c r="J62" s="35"/>
      <c r="K62" s="35"/>
      <c r="L62" s="35"/>
      <c r="M62" s="35"/>
      <c r="N62" s="35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30"/>
      <c r="AJ62" s="29"/>
      <c r="AK62" s="29"/>
      <c r="AL62" s="29"/>
      <c r="AM62" s="29"/>
      <c r="AN62" s="29"/>
      <c r="AO62" s="29"/>
      <c r="AP62" s="29"/>
      <c r="AQ62" s="30"/>
      <c r="AR62" s="30"/>
      <c r="AS62" s="30"/>
      <c r="AT62" s="54"/>
      <c r="AU62" s="31"/>
      <c r="AV62" s="32"/>
      <c r="AW62" s="35"/>
      <c r="AX62" s="35"/>
      <c r="AY62" s="50"/>
      <c r="AZ62" s="50"/>
      <c r="BA62" s="35"/>
    </row>
    <row r="63" spans="1:53" ht="15.75" customHeight="1" x14ac:dyDescent="0.25">
      <c r="A63" s="52"/>
      <c r="B63" s="53"/>
      <c r="C63" s="53"/>
      <c r="D63" s="35"/>
      <c r="E63" s="35"/>
      <c r="F63" s="33"/>
      <c r="G63" s="33"/>
      <c r="H63" s="52"/>
      <c r="I63" s="35"/>
      <c r="J63" s="35"/>
      <c r="K63" s="35"/>
      <c r="L63" s="35"/>
      <c r="M63" s="35"/>
      <c r="N63" s="35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30"/>
      <c r="AJ63" s="29"/>
      <c r="AK63" s="29"/>
      <c r="AL63" s="29"/>
      <c r="AM63" s="29"/>
      <c r="AN63" s="29"/>
      <c r="AO63" s="29"/>
      <c r="AP63" s="29"/>
      <c r="AQ63" s="30"/>
      <c r="AR63" s="30"/>
      <c r="AS63" s="30"/>
      <c r="AT63" s="54"/>
      <c r="AU63" s="31"/>
      <c r="AV63" s="32"/>
      <c r="AW63" s="35"/>
      <c r="AX63" s="35"/>
      <c r="AY63" s="50"/>
      <c r="AZ63" s="50"/>
      <c r="BA63" s="35"/>
    </row>
    <row r="64" spans="1:53" ht="15.75" customHeight="1" x14ac:dyDescent="0.25">
      <c r="A64" s="52"/>
      <c r="B64" s="53"/>
      <c r="C64" s="53"/>
      <c r="D64" s="35"/>
      <c r="E64" s="35"/>
      <c r="F64" s="33"/>
      <c r="G64" s="33"/>
      <c r="H64" s="52"/>
      <c r="I64" s="35"/>
      <c r="J64" s="35"/>
      <c r="K64" s="35"/>
      <c r="L64" s="35"/>
      <c r="M64" s="35"/>
      <c r="N64" s="35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30"/>
      <c r="AJ64" s="29"/>
      <c r="AK64" s="29"/>
      <c r="AL64" s="29"/>
      <c r="AM64" s="29"/>
      <c r="AN64" s="29"/>
      <c r="AO64" s="29"/>
      <c r="AP64" s="29"/>
      <c r="AQ64" s="30"/>
      <c r="AR64" s="30"/>
      <c r="AS64" s="30"/>
      <c r="AT64" s="54"/>
      <c r="AU64" s="31"/>
      <c r="AV64" s="32"/>
      <c r="AW64" s="35"/>
      <c r="AX64" s="35"/>
      <c r="AY64" s="50"/>
      <c r="AZ64" s="50"/>
      <c r="BA64" s="35"/>
    </row>
    <row r="65" spans="1:53" ht="15.75" customHeight="1" x14ac:dyDescent="0.25">
      <c r="A65" s="52"/>
      <c r="B65" s="53"/>
      <c r="C65" s="53"/>
      <c r="D65" s="35"/>
      <c r="E65" s="35"/>
      <c r="F65" s="33"/>
      <c r="G65" s="33"/>
      <c r="H65" s="52"/>
      <c r="I65" s="35"/>
      <c r="J65" s="35"/>
      <c r="K65" s="35"/>
      <c r="L65" s="35"/>
      <c r="M65" s="35"/>
      <c r="N65" s="35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30"/>
      <c r="AJ65" s="29"/>
      <c r="AK65" s="29"/>
      <c r="AL65" s="29"/>
      <c r="AM65" s="29"/>
      <c r="AN65" s="29"/>
      <c r="AO65" s="29"/>
      <c r="AP65" s="29"/>
      <c r="AQ65" s="30"/>
      <c r="AR65" s="30"/>
      <c r="AS65" s="30"/>
      <c r="AT65" s="54"/>
      <c r="AU65" s="31"/>
      <c r="AV65" s="32"/>
      <c r="AW65" s="35"/>
      <c r="AX65" s="35"/>
      <c r="AY65" s="50"/>
      <c r="AZ65" s="50"/>
      <c r="BA65" s="35"/>
    </row>
    <row r="66" spans="1:53" ht="15.75" customHeight="1" x14ac:dyDescent="0.25">
      <c r="A66" s="52"/>
      <c r="B66" s="53"/>
      <c r="C66" s="53"/>
      <c r="D66" s="35"/>
      <c r="E66" s="35"/>
      <c r="F66" s="33"/>
      <c r="G66" s="33"/>
      <c r="H66" s="52"/>
      <c r="I66" s="35"/>
      <c r="J66" s="35"/>
      <c r="K66" s="35"/>
      <c r="L66" s="35"/>
      <c r="M66" s="35"/>
      <c r="N66" s="35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30"/>
      <c r="AJ66" s="29"/>
      <c r="AK66" s="29"/>
      <c r="AL66" s="29"/>
      <c r="AM66" s="29"/>
      <c r="AN66" s="29"/>
      <c r="AO66" s="29"/>
      <c r="AP66" s="29"/>
      <c r="AQ66" s="30"/>
      <c r="AR66" s="30"/>
      <c r="AS66" s="30"/>
      <c r="AT66" s="54"/>
      <c r="AU66" s="31"/>
      <c r="AV66" s="32"/>
      <c r="AW66" s="35"/>
      <c r="AX66" s="35"/>
      <c r="AY66" s="50"/>
      <c r="AZ66" s="50"/>
      <c r="BA66" s="35"/>
    </row>
    <row r="67" spans="1:53" ht="15.75" customHeight="1" x14ac:dyDescent="0.25">
      <c r="A67" s="52"/>
      <c r="B67" s="53"/>
      <c r="C67" s="53"/>
      <c r="D67" s="35"/>
      <c r="E67" s="35"/>
      <c r="F67" s="33"/>
      <c r="G67" s="33"/>
      <c r="H67" s="52"/>
      <c r="I67" s="35"/>
      <c r="J67" s="35"/>
      <c r="K67" s="35"/>
      <c r="L67" s="35"/>
      <c r="M67" s="35"/>
      <c r="N67" s="35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30"/>
      <c r="AJ67" s="29"/>
      <c r="AK67" s="29"/>
      <c r="AL67" s="29"/>
      <c r="AM67" s="29"/>
      <c r="AN67" s="29"/>
      <c r="AO67" s="29"/>
      <c r="AP67" s="29"/>
      <c r="AQ67" s="30"/>
      <c r="AR67" s="30"/>
      <c r="AS67" s="30"/>
      <c r="AT67" s="54"/>
      <c r="AU67" s="31"/>
      <c r="AV67" s="32"/>
      <c r="AW67" s="35"/>
      <c r="AX67" s="35"/>
      <c r="AY67" s="50"/>
      <c r="AZ67" s="50"/>
      <c r="BA67" s="35"/>
    </row>
    <row r="68" spans="1:53" ht="15.75" customHeight="1" x14ac:dyDescent="0.25">
      <c r="A68" s="52"/>
      <c r="B68" s="53"/>
      <c r="C68" s="53"/>
      <c r="D68" s="35"/>
      <c r="E68" s="35"/>
      <c r="F68" s="33"/>
      <c r="G68" s="33"/>
      <c r="H68" s="52"/>
      <c r="I68" s="35"/>
      <c r="J68" s="35"/>
      <c r="K68" s="35"/>
      <c r="L68" s="35"/>
      <c r="M68" s="35"/>
      <c r="N68" s="35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30"/>
      <c r="AJ68" s="29"/>
      <c r="AK68" s="29"/>
      <c r="AL68" s="29"/>
      <c r="AM68" s="29"/>
      <c r="AN68" s="29"/>
      <c r="AO68" s="29"/>
      <c r="AP68" s="29"/>
      <c r="AQ68" s="30"/>
      <c r="AR68" s="30"/>
      <c r="AS68" s="30"/>
      <c r="AT68" s="54"/>
      <c r="AU68" s="31"/>
      <c r="AV68" s="32"/>
      <c r="AW68" s="35"/>
      <c r="AX68" s="35"/>
      <c r="AY68" s="50"/>
      <c r="AZ68" s="50"/>
      <c r="BA68" s="35"/>
    </row>
    <row r="69" spans="1:53" ht="15.75" customHeight="1" x14ac:dyDescent="0.25">
      <c r="A69" s="52"/>
      <c r="B69" s="53"/>
      <c r="C69" s="53"/>
      <c r="D69" s="35"/>
      <c r="E69" s="35"/>
      <c r="F69" s="33"/>
      <c r="G69" s="33"/>
      <c r="H69" s="52"/>
      <c r="I69" s="35"/>
      <c r="J69" s="35"/>
      <c r="K69" s="35"/>
      <c r="L69" s="35"/>
      <c r="M69" s="35"/>
      <c r="N69" s="35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30"/>
      <c r="AJ69" s="29"/>
      <c r="AK69" s="29"/>
      <c r="AL69" s="29"/>
      <c r="AM69" s="29"/>
      <c r="AN69" s="29"/>
      <c r="AO69" s="29"/>
      <c r="AP69" s="29"/>
      <c r="AQ69" s="30"/>
      <c r="AR69" s="30"/>
      <c r="AS69" s="30"/>
      <c r="AT69" s="54"/>
      <c r="AU69" s="31"/>
      <c r="AV69" s="32"/>
      <c r="AW69" s="35"/>
      <c r="AX69" s="35"/>
      <c r="AY69" s="50"/>
      <c r="AZ69" s="50"/>
      <c r="BA69" s="35"/>
    </row>
    <row r="70" spans="1:53" ht="15.75" customHeight="1" x14ac:dyDescent="0.25">
      <c r="A70" s="52"/>
      <c r="B70" s="53"/>
      <c r="C70" s="53"/>
      <c r="D70" s="35"/>
      <c r="E70" s="35"/>
      <c r="F70" s="33"/>
      <c r="G70" s="33"/>
      <c r="H70" s="52"/>
      <c r="I70" s="35"/>
      <c r="J70" s="35"/>
      <c r="K70" s="35"/>
      <c r="L70" s="35"/>
      <c r="M70" s="35"/>
      <c r="N70" s="35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30"/>
      <c r="AJ70" s="29"/>
      <c r="AK70" s="29"/>
      <c r="AL70" s="29"/>
      <c r="AM70" s="29"/>
      <c r="AN70" s="29"/>
      <c r="AO70" s="29"/>
      <c r="AP70" s="29"/>
      <c r="AQ70" s="30"/>
      <c r="AR70" s="30"/>
      <c r="AS70" s="30"/>
      <c r="AT70" s="54"/>
      <c r="AU70" s="31"/>
      <c r="AV70" s="32"/>
      <c r="AW70" s="35"/>
      <c r="AX70" s="35"/>
      <c r="AY70" s="50"/>
      <c r="AZ70" s="50"/>
      <c r="BA70" s="35"/>
    </row>
    <row r="71" spans="1:53" ht="15.75" customHeight="1" x14ac:dyDescent="0.25">
      <c r="A71" s="52"/>
      <c r="B71" s="53"/>
      <c r="C71" s="53"/>
      <c r="D71" s="35"/>
      <c r="E71" s="35"/>
      <c r="F71" s="33"/>
      <c r="G71" s="33"/>
      <c r="H71" s="52"/>
      <c r="I71" s="35"/>
      <c r="J71" s="35"/>
      <c r="K71" s="35"/>
      <c r="L71" s="35"/>
      <c r="M71" s="35"/>
      <c r="N71" s="35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30"/>
      <c r="AJ71" s="29"/>
      <c r="AK71" s="29"/>
      <c r="AL71" s="29"/>
      <c r="AM71" s="29"/>
      <c r="AN71" s="29"/>
      <c r="AO71" s="29"/>
      <c r="AP71" s="29"/>
      <c r="AQ71" s="30"/>
      <c r="AR71" s="30"/>
      <c r="AS71" s="30"/>
      <c r="AT71" s="54"/>
      <c r="AU71" s="31"/>
      <c r="AV71" s="32"/>
      <c r="AW71" s="35"/>
      <c r="AX71" s="35"/>
      <c r="AY71" s="50"/>
      <c r="AZ71" s="50"/>
      <c r="BA71" s="35"/>
    </row>
    <row r="72" spans="1:53" ht="15.75" customHeight="1" x14ac:dyDescent="0.25">
      <c r="A72" s="52"/>
      <c r="B72" s="53"/>
      <c r="C72" s="53"/>
      <c r="D72" s="35"/>
      <c r="E72" s="35"/>
      <c r="F72" s="33"/>
      <c r="G72" s="33"/>
      <c r="H72" s="52"/>
      <c r="I72" s="35"/>
      <c r="J72" s="35"/>
      <c r="K72" s="35"/>
      <c r="L72" s="35"/>
      <c r="M72" s="35"/>
      <c r="N72" s="35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30"/>
      <c r="AJ72" s="29"/>
      <c r="AK72" s="29"/>
      <c r="AL72" s="29"/>
      <c r="AM72" s="29"/>
      <c r="AN72" s="29"/>
      <c r="AO72" s="29"/>
      <c r="AP72" s="29"/>
      <c r="AQ72" s="30"/>
      <c r="AR72" s="30"/>
      <c r="AS72" s="30"/>
      <c r="AT72" s="54"/>
      <c r="AU72" s="31"/>
      <c r="AV72" s="32"/>
      <c r="AW72" s="35"/>
      <c r="AX72" s="35"/>
      <c r="AY72" s="50"/>
      <c r="AZ72" s="50"/>
      <c r="BA72" s="35"/>
    </row>
    <row r="73" spans="1:53" ht="15.75" customHeight="1" x14ac:dyDescent="0.25">
      <c r="A73" s="52"/>
      <c r="B73" s="53"/>
      <c r="C73" s="53"/>
      <c r="D73" s="35"/>
      <c r="E73" s="35"/>
      <c r="F73" s="33"/>
      <c r="G73" s="33"/>
      <c r="H73" s="52"/>
      <c r="I73" s="35"/>
      <c r="J73" s="35"/>
      <c r="K73" s="35"/>
      <c r="L73" s="35"/>
      <c r="M73" s="35"/>
      <c r="N73" s="35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30"/>
      <c r="AJ73" s="29"/>
      <c r="AK73" s="29"/>
      <c r="AL73" s="29"/>
      <c r="AM73" s="29"/>
      <c r="AN73" s="29"/>
      <c r="AO73" s="29"/>
      <c r="AP73" s="29"/>
      <c r="AQ73" s="30"/>
      <c r="AR73" s="30"/>
      <c r="AS73" s="30"/>
      <c r="AT73" s="54"/>
      <c r="AU73" s="31"/>
      <c r="AV73" s="32"/>
      <c r="AW73" s="35"/>
      <c r="AX73" s="35"/>
      <c r="AY73" s="50"/>
      <c r="AZ73" s="50"/>
      <c r="BA73" s="35"/>
    </row>
    <row r="74" spans="1:53" ht="15.75" customHeight="1" x14ac:dyDescent="0.25">
      <c r="A74" s="52"/>
      <c r="B74" s="53"/>
      <c r="C74" s="53"/>
      <c r="D74" s="35"/>
      <c r="E74" s="35"/>
      <c r="F74" s="33"/>
      <c r="G74" s="33"/>
      <c r="H74" s="52"/>
      <c r="I74" s="35"/>
      <c r="J74" s="35"/>
      <c r="K74" s="35"/>
      <c r="L74" s="35"/>
      <c r="M74" s="35"/>
      <c r="N74" s="35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30"/>
      <c r="AJ74" s="29"/>
      <c r="AK74" s="29"/>
      <c r="AL74" s="29"/>
      <c r="AM74" s="29"/>
      <c r="AN74" s="29"/>
      <c r="AO74" s="29"/>
      <c r="AP74" s="29"/>
      <c r="AQ74" s="30"/>
      <c r="AR74" s="30"/>
      <c r="AS74" s="30"/>
      <c r="AT74" s="54"/>
      <c r="AU74" s="31"/>
      <c r="AV74" s="32"/>
      <c r="AW74" s="35"/>
      <c r="AX74" s="35"/>
      <c r="AY74" s="50"/>
      <c r="AZ74" s="50"/>
      <c r="BA74" s="35"/>
    </row>
    <row r="75" spans="1:53" ht="15.75" customHeight="1" x14ac:dyDescent="0.25">
      <c r="A75" s="52"/>
      <c r="B75" s="53"/>
      <c r="C75" s="53"/>
      <c r="D75" s="35"/>
      <c r="E75" s="35"/>
      <c r="F75" s="33"/>
      <c r="G75" s="33"/>
      <c r="H75" s="52"/>
      <c r="I75" s="35"/>
      <c r="J75" s="35"/>
      <c r="K75" s="35"/>
      <c r="L75" s="35"/>
      <c r="M75" s="35"/>
      <c r="N75" s="35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30"/>
      <c r="AJ75" s="29"/>
      <c r="AK75" s="29"/>
      <c r="AL75" s="29"/>
      <c r="AM75" s="29"/>
      <c r="AN75" s="29"/>
      <c r="AO75" s="29"/>
      <c r="AP75" s="29"/>
      <c r="AQ75" s="30"/>
      <c r="AR75" s="30"/>
      <c r="AS75" s="30"/>
      <c r="AT75" s="54"/>
      <c r="AU75" s="31"/>
      <c r="AV75" s="32"/>
      <c r="AW75" s="35"/>
      <c r="AX75" s="35"/>
      <c r="AY75" s="50"/>
      <c r="AZ75" s="50"/>
      <c r="BA75" s="35"/>
    </row>
    <row r="76" spans="1:53" ht="15.75" customHeight="1" x14ac:dyDescent="0.25">
      <c r="A76" s="52"/>
      <c r="B76" s="53"/>
      <c r="C76" s="53"/>
      <c r="D76" s="35"/>
      <c r="E76" s="35"/>
      <c r="F76" s="33"/>
      <c r="G76" s="33"/>
      <c r="H76" s="52"/>
      <c r="I76" s="35"/>
      <c r="J76" s="35"/>
      <c r="K76" s="35"/>
      <c r="L76" s="35"/>
      <c r="M76" s="35"/>
      <c r="N76" s="35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30"/>
      <c r="AJ76" s="29"/>
      <c r="AK76" s="29"/>
      <c r="AL76" s="29"/>
      <c r="AM76" s="29"/>
      <c r="AN76" s="29"/>
      <c r="AO76" s="29"/>
      <c r="AP76" s="29"/>
      <c r="AQ76" s="30"/>
      <c r="AR76" s="30"/>
      <c r="AS76" s="30"/>
      <c r="AT76" s="54"/>
      <c r="AU76" s="31"/>
      <c r="AV76" s="32"/>
      <c r="AW76" s="35"/>
      <c r="AX76" s="35"/>
      <c r="AY76" s="50"/>
      <c r="AZ76" s="50"/>
      <c r="BA76" s="35"/>
    </row>
    <row r="77" spans="1:53" ht="15.75" customHeight="1" x14ac:dyDescent="0.25">
      <c r="A77" s="52"/>
      <c r="B77" s="53"/>
      <c r="C77" s="53"/>
      <c r="D77" s="35"/>
      <c r="E77" s="35"/>
      <c r="F77" s="33"/>
      <c r="G77" s="33"/>
      <c r="H77" s="52"/>
      <c r="I77" s="35"/>
      <c r="J77" s="35"/>
      <c r="K77" s="35"/>
      <c r="L77" s="35"/>
      <c r="M77" s="35"/>
      <c r="N77" s="35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30"/>
      <c r="AJ77" s="29"/>
      <c r="AK77" s="29"/>
      <c r="AL77" s="29"/>
      <c r="AM77" s="29"/>
      <c r="AN77" s="29"/>
      <c r="AO77" s="29"/>
      <c r="AP77" s="29"/>
      <c r="AQ77" s="30"/>
      <c r="AR77" s="30"/>
      <c r="AS77" s="30"/>
      <c r="AT77" s="54"/>
      <c r="AU77" s="31"/>
      <c r="AV77" s="32"/>
      <c r="AW77" s="35"/>
      <c r="AX77" s="35"/>
      <c r="AY77" s="50"/>
      <c r="AZ77" s="50"/>
      <c r="BA77" s="35"/>
    </row>
    <row r="78" spans="1:53" ht="15.75" customHeight="1" x14ac:dyDescent="0.25">
      <c r="A78" s="52"/>
      <c r="B78" s="53"/>
      <c r="C78" s="53"/>
      <c r="D78" s="35"/>
      <c r="E78" s="35"/>
      <c r="F78" s="33"/>
      <c r="G78" s="33"/>
      <c r="H78" s="52"/>
      <c r="I78" s="35"/>
      <c r="J78" s="35"/>
      <c r="K78" s="35"/>
      <c r="L78" s="35"/>
      <c r="M78" s="35"/>
      <c r="N78" s="35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30"/>
      <c r="AJ78" s="29"/>
      <c r="AK78" s="29"/>
      <c r="AL78" s="29"/>
      <c r="AM78" s="29"/>
      <c r="AN78" s="29"/>
      <c r="AO78" s="29"/>
      <c r="AP78" s="29"/>
      <c r="AQ78" s="30"/>
      <c r="AR78" s="30"/>
      <c r="AS78" s="30"/>
      <c r="AT78" s="54"/>
      <c r="AU78" s="31"/>
      <c r="AV78" s="32"/>
      <c r="AW78" s="35"/>
      <c r="AX78" s="35"/>
      <c r="AY78" s="50"/>
      <c r="AZ78" s="50"/>
      <c r="BA78" s="35"/>
    </row>
    <row r="79" spans="1:53" ht="15.75" customHeight="1" x14ac:dyDescent="0.25">
      <c r="A79" s="52"/>
      <c r="B79" s="53"/>
      <c r="C79" s="53"/>
      <c r="D79" s="35"/>
      <c r="E79" s="35"/>
      <c r="F79" s="33"/>
      <c r="G79" s="33"/>
      <c r="H79" s="52"/>
      <c r="I79" s="35"/>
      <c r="J79" s="35"/>
      <c r="K79" s="35"/>
      <c r="L79" s="35"/>
      <c r="M79" s="35"/>
      <c r="N79" s="35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30"/>
      <c r="AJ79" s="29"/>
      <c r="AK79" s="29"/>
      <c r="AL79" s="29"/>
      <c r="AM79" s="29"/>
      <c r="AN79" s="29"/>
      <c r="AO79" s="29"/>
      <c r="AP79" s="29"/>
      <c r="AQ79" s="30"/>
      <c r="AR79" s="30"/>
      <c r="AS79" s="30"/>
      <c r="AT79" s="54"/>
      <c r="AU79" s="31"/>
      <c r="AV79" s="32"/>
      <c r="AW79" s="35"/>
      <c r="AX79" s="35"/>
      <c r="AY79" s="50"/>
      <c r="AZ79" s="50"/>
      <c r="BA79" s="35"/>
    </row>
    <row r="80" spans="1:53" ht="15.75" customHeight="1" x14ac:dyDescent="0.25">
      <c r="A80" s="52"/>
      <c r="B80" s="53"/>
      <c r="C80" s="53"/>
      <c r="D80" s="35"/>
      <c r="E80" s="35"/>
      <c r="F80" s="33"/>
      <c r="G80" s="33"/>
      <c r="H80" s="52"/>
      <c r="I80" s="35"/>
      <c r="J80" s="35"/>
      <c r="K80" s="35"/>
      <c r="L80" s="35"/>
      <c r="M80" s="35"/>
      <c r="N80" s="35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30"/>
      <c r="AJ80" s="29"/>
      <c r="AK80" s="29"/>
      <c r="AL80" s="29"/>
      <c r="AM80" s="29"/>
      <c r="AN80" s="29"/>
      <c r="AO80" s="29"/>
      <c r="AP80" s="29"/>
      <c r="AQ80" s="30"/>
      <c r="AR80" s="30"/>
      <c r="AS80" s="30"/>
      <c r="AT80" s="54"/>
      <c r="AU80" s="31"/>
      <c r="AV80" s="32"/>
      <c r="AW80" s="35"/>
      <c r="AX80" s="35"/>
      <c r="AY80" s="50"/>
      <c r="AZ80" s="50"/>
      <c r="BA80" s="35"/>
    </row>
    <row r="81" spans="1:53" ht="15.75" customHeight="1" x14ac:dyDescent="0.25">
      <c r="A81" s="52"/>
      <c r="B81" s="53"/>
      <c r="C81" s="53"/>
      <c r="D81" s="35"/>
      <c r="E81" s="35"/>
      <c r="F81" s="33"/>
      <c r="G81" s="33"/>
      <c r="H81" s="52"/>
      <c r="I81" s="35"/>
      <c r="J81" s="35"/>
      <c r="K81" s="35"/>
      <c r="L81" s="35"/>
      <c r="M81" s="35"/>
      <c r="N81" s="35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30"/>
      <c r="AJ81" s="29"/>
      <c r="AK81" s="29"/>
      <c r="AL81" s="29"/>
      <c r="AM81" s="29"/>
      <c r="AN81" s="29"/>
      <c r="AO81" s="29"/>
      <c r="AP81" s="29"/>
      <c r="AQ81" s="30"/>
      <c r="AR81" s="30"/>
      <c r="AS81" s="30"/>
      <c r="AT81" s="54"/>
      <c r="AU81" s="31"/>
      <c r="AV81" s="32"/>
      <c r="AW81" s="35"/>
      <c r="AX81" s="35"/>
      <c r="AY81" s="50"/>
      <c r="AZ81" s="50"/>
      <c r="BA81" s="35"/>
    </row>
    <row r="82" spans="1:53" ht="15.75" customHeight="1" x14ac:dyDescent="0.25">
      <c r="A82" s="52"/>
      <c r="B82" s="53"/>
      <c r="C82" s="53"/>
      <c r="D82" s="35"/>
      <c r="E82" s="35"/>
      <c r="F82" s="33"/>
      <c r="G82" s="33"/>
      <c r="H82" s="52"/>
      <c r="I82" s="35"/>
      <c r="J82" s="35"/>
      <c r="K82" s="35"/>
      <c r="L82" s="35"/>
      <c r="M82" s="35"/>
      <c r="N82" s="35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30"/>
      <c r="AJ82" s="29"/>
      <c r="AK82" s="29"/>
      <c r="AL82" s="29"/>
      <c r="AM82" s="29"/>
      <c r="AN82" s="29"/>
      <c r="AO82" s="29"/>
      <c r="AP82" s="29"/>
      <c r="AQ82" s="30"/>
      <c r="AR82" s="30"/>
      <c r="AS82" s="30"/>
      <c r="AT82" s="54"/>
      <c r="AU82" s="31"/>
      <c r="AV82" s="32"/>
      <c r="AW82" s="35"/>
      <c r="AX82" s="35"/>
      <c r="AY82" s="50"/>
      <c r="AZ82" s="50"/>
      <c r="BA82" s="35"/>
    </row>
    <row r="83" spans="1:53" ht="15.75" customHeight="1" x14ac:dyDescent="0.25">
      <c r="A83" s="52"/>
      <c r="B83" s="53"/>
      <c r="C83" s="53"/>
      <c r="D83" s="35"/>
      <c r="E83" s="35"/>
      <c r="F83" s="33"/>
      <c r="G83" s="33"/>
      <c r="H83" s="52"/>
      <c r="I83" s="35"/>
      <c r="J83" s="35"/>
      <c r="K83" s="35"/>
      <c r="L83" s="35"/>
      <c r="M83" s="35"/>
      <c r="N83" s="35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30"/>
      <c r="AJ83" s="29"/>
      <c r="AK83" s="29"/>
      <c r="AL83" s="29"/>
      <c r="AM83" s="29"/>
      <c r="AN83" s="29"/>
      <c r="AO83" s="29"/>
      <c r="AP83" s="29"/>
      <c r="AQ83" s="30"/>
      <c r="AR83" s="30"/>
      <c r="AS83" s="30"/>
      <c r="AT83" s="54"/>
      <c r="AU83" s="31"/>
      <c r="AV83" s="32"/>
      <c r="AW83" s="35"/>
      <c r="AX83" s="35"/>
      <c r="AY83" s="50"/>
      <c r="AZ83" s="50"/>
      <c r="BA83" s="35"/>
    </row>
    <row r="84" spans="1:53" ht="15.75" customHeight="1" x14ac:dyDescent="0.25">
      <c r="A84" s="52"/>
      <c r="B84" s="53"/>
      <c r="C84" s="53"/>
      <c r="D84" s="35"/>
      <c r="E84" s="35"/>
      <c r="F84" s="33"/>
      <c r="G84" s="33"/>
      <c r="H84" s="52"/>
      <c r="I84" s="35"/>
      <c r="J84" s="35"/>
      <c r="K84" s="35"/>
      <c r="L84" s="35"/>
      <c r="M84" s="35"/>
      <c r="N84" s="35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30"/>
      <c r="AJ84" s="29"/>
      <c r="AK84" s="29"/>
      <c r="AL84" s="29"/>
      <c r="AM84" s="29"/>
      <c r="AN84" s="29"/>
      <c r="AO84" s="29"/>
      <c r="AP84" s="29"/>
      <c r="AQ84" s="30"/>
      <c r="AR84" s="30"/>
      <c r="AS84" s="30"/>
      <c r="AT84" s="54"/>
      <c r="AU84" s="31"/>
      <c r="AV84" s="32"/>
      <c r="AW84" s="35"/>
      <c r="AX84" s="35"/>
      <c r="AY84" s="50"/>
      <c r="AZ84" s="50"/>
      <c r="BA84" s="35"/>
    </row>
    <row r="85" spans="1:53" ht="15.75" customHeight="1" x14ac:dyDescent="0.25">
      <c r="A85" s="52"/>
      <c r="B85" s="53"/>
      <c r="C85" s="53"/>
      <c r="D85" s="35"/>
      <c r="E85" s="35"/>
      <c r="F85" s="33"/>
      <c r="G85" s="33"/>
      <c r="H85" s="52"/>
      <c r="I85" s="35"/>
      <c r="J85" s="35"/>
      <c r="K85" s="35"/>
      <c r="L85" s="35"/>
      <c r="M85" s="35"/>
      <c r="N85" s="35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30"/>
      <c r="AJ85" s="29"/>
      <c r="AK85" s="29"/>
      <c r="AL85" s="29"/>
      <c r="AM85" s="29"/>
      <c r="AN85" s="29"/>
      <c r="AO85" s="29"/>
      <c r="AP85" s="29"/>
      <c r="AQ85" s="30"/>
      <c r="AR85" s="30"/>
      <c r="AS85" s="30"/>
      <c r="AT85" s="54"/>
      <c r="AU85" s="31"/>
      <c r="AV85" s="32"/>
      <c r="AW85" s="35"/>
      <c r="AX85" s="35"/>
      <c r="AY85" s="50"/>
      <c r="AZ85" s="50"/>
      <c r="BA85" s="35"/>
    </row>
    <row r="86" spans="1:53" ht="15.75" customHeight="1" x14ac:dyDescent="0.25">
      <c r="A86" s="52"/>
      <c r="B86" s="53"/>
      <c r="C86" s="53"/>
      <c r="D86" s="35"/>
      <c r="E86" s="35"/>
      <c r="F86" s="33"/>
      <c r="G86" s="33"/>
      <c r="H86" s="52"/>
      <c r="I86" s="35"/>
      <c r="J86" s="35"/>
      <c r="K86" s="35"/>
      <c r="L86" s="35"/>
      <c r="M86" s="35"/>
      <c r="N86" s="35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30"/>
      <c r="AJ86" s="29"/>
      <c r="AK86" s="29"/>
      <c r="AL86" s="29"/>
      <c r="AM86" s="29"/>
      <c r="AN86" s="29"/>
      <c r="AO86" s="29"/>
      <c r="AP86" s="29"/>
      <c r="AQ86" s="30"/>
      <c r="AR86" s="30"/>
      <c r="AS86" s="30"/>
      <c r="AT86" s="54"/>
      <c r="AU86" s="31"/>
      <c r="AV86" s="32"/>
      <c r="AW86" s="35"/>
      <c r="AX86" s="35"/>
      <c r="AY86" s="50"/>
      <c r="AZ86" s="50"/>
      <c r="BA86" s="35"/>
    </row>
    <row r="87" spans="1:53" ht="15.75" customHeight="1" x14ac:dyDescent="0.25">
      <c r="A87" s="52"/>
      <c r="B87" s="53"/>
      <c r="C87" s="53"/>
      <c r="D87" s="35"/>
      <c r="E87" s="35"/>
      <c r="F87" s="33"/>
      <c r="G87" s="33"/>
      <c r="H87" s="52"/>
      <c r="I87" s="35"/>
      <c r="J87" s="35"/>
      <c r="K87" s="35"/>
      <c r="L87" s="35"/>
      <c r="M87" s="35"/>
      <c r="N87" s="35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30"/>
      <c r="AJ87" s="29"/>
      <c r="AK87" s="29"/>
      <c r="AL87" s="29"/>
      <c r="AM87" s="29"/>
      <c r="AN87" s="29"/>
      <c r="AO87" s="29"/>
      <c r="AP87" s="29"/>
      <c r="AQ87" s="30"/>
      <c r="AR87" s="30"/>
      <c r="AS87" s="30"/>
      <c r="AT87" s="54"/>
      <c r="AU87" s="31"/>
      <c r="AV87" s="32"/>
      <c r="AW87" s="35"/>
      <c r="AX87" s="35"/>
      <c r="AY87" s="50"/>
      <c r="AZ87" s="50"/>
      <c r="BA87" s="35"/>
    </row>
    <row r="88" spans="1:53" ht="15.75" customHeight="1" x14ac:dyDescent="0.25">
      <c r="A88" s="52"/>
      <c r="B88" s="53"/>
      <c r="C88" s="53"/>
      <c r="D88" s="35"/>
      <c r="E88" s="35"/>
      <c r="F88" s="33"/>
      <c r="G88" s="33"/>
      <c r="H88" s="52"/>
      <c r="I88" s="35"/>
      <c r="J88" s="35"/>
      <c r="K88" s="35"/>
      <c r="L88" s="35"/>
      <c r="M88" s="35"/>
      <c r="N88" s="35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30"/>
      <c r="AJ88" s="29"/>
      <c r="AK88" s="29"/>
      <c r="AL88" s="29"/>
      <c r="AM88" s="29"/>
      <c r="AN88" s="29"/>
      <c r="AO88" s="29"/>
      <c r="AP88" s="29"/>
      <c r="AQ88" s="30"/>
      <c r="AR88" s="30"/>
      <c r="AS88" s="30"/>
      <c r="AT88" s="54"/>
      <c r="AU88" s="31"/>
      <c r="AV88" s="32"/>
      <c r="AW88" s="35"/>
      <c r="AX88" s="35"/>
      <c r="AY88" s="50"/>
      <c r="AZ88" s="50"/>
      <c r="BA88" s="35"/>
    </row>
    <row r="89" spans="1:53" ht="15.75" customHeight="1" x14ac:dyDescent="0.25">
      <c r="A89" s="52"/>
      <c r="B89" s="53"/>
      <c r="C89" s="53"/>
      <c r="D89" s="35"/>
      <c r="E89" s="35"/>
      <c r="F89" s="33"/>
      <c r="G89" s="33"/>
      <c r="H89" s="52"/>
      <c r="I89" s="35"/>
      <c r="J89" s="35"/>
      <c r="K89" s="35"/>
      <c r="L89" s="35"/>
      <c r="M89" s="35"/>
      <c r="N89" s="35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30"/>
      <c r="AJ89" s="29"/>
      <c r="AK89" s="29"/>
      <c r="AL89" s="29"/>
      <c r="AM89" s="29"/>
      <c r="AN89" s="29"/>
      <c r="AO89" s="29"/>
      <c r="AP89" s="29"/>
      <c r="AQ89" s="30"/>
      <c r="AR89" s="30"/>
      <c r="AS89" s="30"/>
      <c r="AT89" s="54"/>
      <c r="AU89" s="31"/>
      <c r="AV89" s="32"/>
      <c r="AW89" s="35"/>
      <c r="AX89" s="35"/>
      <c r="AY89" s="50"/>
      <c r="AZ89" s="50"/>
      <c r="BA89" s="35"/>
    </row>
    <row r="90" spans="1:53" ht="15.75" customHeight="1" x14ac:dyDescent="0.25">
      <c r="A90" s="52"/>
      <c r="B90" s="53"/>
      <c r="C90" s="53"/>
      <c r="D90" s="35"/>
      <c r="E90" s="35"/>
      <c r="F90" s="33"/>
      <c r="G90" s="33"/>
      <c r="H90" s="52"/>
      <c r="I90" s="35"/>
      <c r="J90" s="35"/>
      <c r="K90" s="35"/>
      <c r="L90" s="35"/>
      <c r="M90" s="35"/>
      <c r="N90" s="35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30"/>
      <c r="AJ90" s="29"/>
      <c r="AK90" s="29"/>
      <c r="AL90" s="29"/>
      <c r="AM90" s="29"/>
      <c r="AN90" s="29"/>
      <c r="AO90" s="29"/>
      <c r="AP90" s="29"/>
      <c r="AQ90" s="30"/>
      <c r="AR90" s="30"/>
      <c r="AS90" s="30"/>
      <c r="AT90" s="54"/>
      <c r="AU90" s="31"/>
      <c r="AV90" s="32"/>
      <c r="AW90" s="35"/>
      <c r="AX90" s="35"/>
      <c r="AY90" s="50"/>
      <c r="AZ90" s="50"/>
      <c r="BA90" s="35"/>
    </row>
    <row r="91" spans="1:53" ht="15.75" customHeight="1" x14ac:dyDescent="0.25">
      <c r="A91" s="52"/>
      <c r="B91" s="53"/>
      <c r="C91" s="53"/>
      <c r="D91" s="35"/>
      <c r="E91" s="35"/>
      <c r="F91" s="33"/>
      <c r="G91" s="33"/>
      <c r="H91" s="52"/>
      <c r="I91" s="35"/>
      <c r="J91" s="35"/>
      <c r="K91" s="35"/>
      <c r="L91" s="35"/>
      <c r="M91" s="35"/>
      <c r="N91" s="35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30"/>
      <c r="AJ91" s="29"/>
      <c r="AK91" s="29"/>
      <c r="AL91" s="29"/>
      <c r="AM91" s="29"/>
      <c r="AN91" s="29"/>
      <c r="AO91" s="29"/>
      <c r="AP91" s="29"/>
      <c r="AQ91" s="30"/>
      <c r="AR91" s="30"/>
      <c r="AS91" s="30"/>
      <c r="AT91" s="54"/>
      <c r="AU91" s="31"/>
      <c r="AV91" s="32"/>
      <c r="AW91" s="35"/>
      <c r="AX91" s="35"/>
      <c r="AY91" s="50"/>
      <c r="AZ91" s="50"/>
      <c r="BA91" s="35"/>
    </row>
    <row r="92" spans="1:53" ht="15.75" customHeight="1" x14ac:dyDescent="0.25">
      <c r="A92" s="52"/>
      <c r="B92" s="53"/>
      <c r="C92" s="53"/>
      <c r="D92" s="35"/>
      <c r="E92" s="35"/>
      <c r="F92" s="33"/>
      <c r="G92" s="33"/>
      <c r="H92" s="52"/>
      <c r="I92" s="35"/>
      <c r="J92" s="35"/>
      <c r="K92" s="35"/>
      <c r="L92" s="35"/>
      <c r="M92" s="35"/>
      <c r="N92" s="35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30"/>
      <c r="AJ92" s="29"/>
      <c r="AK92" s="29"/>
      <c r="AL92" s="29"/>
      <c r="AM92" s="29"/>
      <c r="AN92" s="29"/>
      <c r="AO92" s="29"/>
      <c r="AP92" s="29"/>
      <c r="AQ92" s="30"/>
      <c r="AR92" s="30"/>
      <c r="AS92" s="30"/>
      <c r="AT92" s="54"/>
      <c r="AU92" s="31"/>
      <c r="AV92" s="32"/>
      <c r="AW92" s="35"/>
      <c r="AX92" s="35"/>
      <c r="AY92" s="50"/>
      <c r="AZ92" s="50"/>
      <c r="BA92" s="35"/>
    </row>
    <row r="93" spans="1:53" ht="15.75" customHeight="1" x14ac:dyDescent="0.25">
      <c r="A93" s="52"/>
      <c r="B93" s="53"/>
      <c r="C93" s="53"/>
      <c r="D93" s="35"/>
      <c r="E93" s="35"/>
      <c r="F93" s="33"/>
      <c r="G93" s="33"/>
      <c r="H93" s="52"/>
      <c r="I93" s="35"/>
      <c r="J93" s="35"/>
      <c r="K93" s="35"/>
      <c r="L93" s="35"/>
      <c r="M93" s="35"/>
      <c r="N93" s="35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30"/>
      <c r="AJ93" s="29"/>
      <c r="AK93" s="29"/>
      <c r="AL93" s="29"/>
      <c r="AM93" s="29"/>
      <c r="AN93" s="29"/>
      <c r="AO93" s="29"/>
      <c r="AP93" s="29"/>
      <c r="AQ93" s="30"/>
      <c r="AR93" s="30"/>
      <c r="AS93" s="30"/>
      <c r="AT93" s="54"/>
      <c r="AU93" s="31"/>
      <c r="AV93" s="32"/>
      <c r="AW93" s="35"/>
      <c r="AX93" s="35"/>
      <c r="AY93" s="50"/>
      <c r="AZ93" s="50"/>
      <c r="BA93" s="35"/>
    </row>
    <row r="94" spans="1:53" ht="15.75" customHeight="1" x14ac:dyDescent="0.25">
      <c r="A94" s="52"/>
      <c r="B94" s="53"/>
      <c r="C94" s="53"/>
      <c r="D94" s="35"/>
      <c r="E94" s="35"/>
      <c r="F94" s="33"/>
      <c r="G94" s="33"/>
      <c r="H94" s="52"/>
      <c r="I94" s="35"/>
      <c r="J94" s="35"/>
      <c r="K94" s="35"/>
      <c r="L94" s="35"/>
      <c r="M94" s="35"/>
      <c r="N94" s="35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30"/>
      <c r="AJ94" s="29"/>
      <c r="AK94" s="29"/>
      <c r="AL94" s="29"/>
      <c r="AM94" s="29"/>
      <c r="AN94" s="29"/>
      <c r="AO94" s="29"/>
      <c r="AP94" s="29"/>
      <c r="AQ94" s="30"/>
      <c r="AR94" s="30"/>
      <c r="AS94" s="30"/>
      <c r="AT94" s="54"/>
      <c r="AU94" s="31"/>
      <c r="AV94" s="32"/>
      <c r="AW94" s="35"/>
      <c r="AX94" s="35"/>
      <c r="AY94" s="50"/>
      <c r="AZ94" s="50"/>
      <c r="BA94" s="35"/>
    </row>
    <row r="95" spans="1:53" ht="15.75" customHeight="1" x14ac:dyDescent="0.25">
      <c r="A95" s="52"/>
      <c r="B95" s="53"/>
      <c r="C95" s="53"/>
      <c r="D95" s="35"/>
      <c r="E95" s="35"/>
      <c r="F95" s="33"/>
      <c r="G95" s="33"/>
      <c r="H95" s="52"/>
      <c r="I95" s="35"/>
      <c r="J95" s="35"/>
      <c r="K95" s="35"/>
      <c r="L95" s="35"/>
      <c r="M95" s="35"/>
      <c r="N95" s="35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30"/>
      <c r="AJ95" s="29"/>
      <c r="AK95" s="29"/>
      <c r="AL95" s="29"/>
      <c r="AM95" s="29"/>
      <c r="AN95" s="29"/>
      <c r="AO95" s="29"/>
      <c r="AP95" s="29"/>
      <c r="AQ95" s="30"/>
      <c r="AR95" s="30"/>
      <c r="AS95" s="30"/>
      <c r="AT95" s="54"/>
      <c r="AU95" s="31"/>
      <c r="AV95" s="32"/>
      <c r="AW95" s="35"/>
      <c r="AX95" s="35"/>
      <c r="AY95" s="50"/>
      <c r="AZ95" s="50"/>
      <c r="BA95" s="35"/>
    </row>
    <row r="96" spans="1:53" ht="15.75" customHeight="1" x14ac:dyDescent="0.25">
      <c r="A96" s="52"/>
      <c r="B96" s="53"/>
      <c r="C96" s="53"/>
      <c r="D96" s="35"/>
      <c r="E96" s="35"/>
      <c r="F96" s="33"/>
      <c r="G96" s="33"/>
      <c r="H96" s="52"/>
      <c r="I96" s="35"/>
      <c r="J96" s="35"/>
      <c r="K96" s="35"/>
      <c r="L96" s="35"/>
      <c r="M96" s="35"/>
      <c r="N96" s="35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30"/>
      <c r="AJ96" s="29"/>
      <c r="AK96" s="29"/>
      <c r="AL96" s="29"/>
      <c r="AM96" s="29"/>
      <c r="AN96" s="29"/>
      <c r="AO96" s="29"/>
      <c r="AP96" s="29"/>
      <c r="AQ96" s="30"/>
      <c r="AR96" s="30"/>
      <c r="AS96" s="30"/>
      <c r="AT96" s="54"/>
      <c r="AU96" s="31"/>
      <c r="AV96" s="32"/>
      <c r="AW96" s="35"/>
      <c r="AX96" s="35"/>
      <c r="AY96" s="50"/>
      <c r="AZ96" s="50"/>
      <c r="BA96" s="35"/>
    </row>
    <row r="97" spans="1:53" ht="15.75" customHeight="1" x14ac:dyDescent="0.25">
      <c r="A97" s="52"/>
      <c r="B97" s="53"/>
      <c r="C97" s="53"/>
      <c r="D97" s="35"/>
      <c r="E97" s="35"/>
      <c r="F97" s="33"/>
      <c r="G97" s="33"/>
      <c r="H97" s="52"/>
      <c r="I97" s="35"/>
      <c r="J97" s="35"/>
      <c r="K97" s="35"/>
      <c r="L97" s="35"/>
      <c r="M97" s="35"/>
      <c r="N97" s="35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30"/>
      <c r="AJ97" s="29"/>
      <c r="AK97" s="29"/>
      <c r="AL97" s="29"/>
      <c r="AM97" s="29"/>
      <c r="AN97" s="29"/>
      <c r="AO97" s="29"/>
      <c r="AP97" s="29"/>
      <c r="AQ97" s="30"/>
      <c r="AR97" s="30"/>
      <c r="AS97" s="30"/>
      <c r="AT97" s="54"/>
      <c r="AU97" s="31"/>
      <c r="AV97" s="32"/>
      <c r="AW97" s="35"/>
      <c r="AX97" s="35"/>
      <c r="AY97" s="50"/>
      <c r="AZ97" s="50"/>
      <c r="BA97" s="35"/>
    </row>
    <row r="98" spans="1:53" ht="15.75" customHeight="1" x14ac:dyDescent="0.25">
      <c r="A98" s="52"/>
      <c r="B98" s="53"/>
      <c r="C98" s="53"/>
      <c r="D98" s="35"/>
      <c r="E98" s="35"/>
      <c r="F98" s="33"/>
      <c r="G98" s="33"/>
      <c r="H98" s="52"/>
      <c r="I98" s="35"/>
      <c r="J98" s="35"/>
      <c r="K98" s="35"/>
      <c r="L98" s="35"/>
      <c r="M98" s="35"/>
      <c r="N98" s="35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30"/>
      <c r="AJ98" s="29"/>
      <c r="AK98" s="29"/>
      <c r="AL98" s="29"/>
      <c r="AM98" s="29"/>
      <c r="AN98" s="29"/>
      <c r="AO98" s="29"/>
      <c r="AP98" s="29"/>
      <c r="AQ98" s="30"/>
      <c r="AR98" s="30"/>
      <c r="AS98" s="30"/>
      <c r="AT98" s="54"/>
      <c r="AU98" s="31"/>
      <c r="AV98" s="32"/>
      <c r="AW98" s="35"/>
      <c r="AX98" s="35"/>
      <c r="AY98" s="50"/>
      <c r="AZ98" s="50"/>
      <c r="BA98" s="35"/>
    </row>
    <row r="99" spans="1:53" ht="15.75" customHeight="1" x14ac:dyDescent="0.25">
      <c r="A99" s="52"/>
      <c r="B99" s="53"/>
      <c r="C99" s="53"/>
      <c r="D99" s="35"/>
      <c r="E99" s="35"/>
      <c r="F99" s="33"/>
      <c r="G99" s="33"/>
      <c r="H99" s="52"/>
      <c r="I99" s="35"/>
      <c r="J99" s="35"/>
      <c r="K99" s="35"/>
      <c r="L99" s="35"/>
      <c r="M99" s="35"/>
      <c r="N99" s="35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30"/>
      <c r="AJ99" s="29"/>
      <c r="AK99" s="29"/>
      <c r="AL99" s="29"/>
      <c r="AM99" s="29"/>
      <c r="AN99" s="29"/>
      <c r="AO99" s="29"/>
      <c r="AP99" s="29"/>
      <c r="AQ99" s="30"/>
      <c r="AR99" s="30"/>
      <c r="AS99" s="30"/>
      <c r="AT99" s="54"/>
      <c r="AU99" s="31"/>
      <c r="AV99" s="32"/>
      <c r="AW99" s="35"/>
      <c r="AX99" s="35"/>
      <c r="AY99" s="50"/>
      <c r="AZ99" s="50"/>
      <c r="BA99" s="35"/>
    </row>
    <row r="100" spans="1:53" ht="15.75" customHeight="1" x14ac:dyDescent="0.25">
      <c r="A100" s="52"/>
      <c r="B100" s="53"/>
      <c r="C100" s="53"/>
      <c r="D100" s="35"/>
      <c r="E100" s="35"/>
      <c r="F100" s="33"/>
      <c r="G100" s="33"/>
      <c r="H100" s="52"/>
      <c r="I100" s="35"/>
      <c r="J100" s="35"/>
      <c r="K100" s="35"/>
      <c r="L100" s="35"/>
      <c r="M100" s="35"/>
      <c r="N100" s="35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30"/>
      <c r="AJ100" s="29"/>
      <c r="AK100" s="29"/>
      <c r="AL100" s="29"/>
      <c r="AM100" s="29"/>
      <c r="AN100" s="29"/>
      <c r="AO100" s="29"/>
      <c r="AP100" s="29"/>
      <c r="AQ100" s="30"/>
      <c r="AR100" s="30"/>
      <c r="AS100" s="30"/>
      <c r="AT100" s="54"/>
      <c r="AU100" s="31"/>
      <c r="AV100" s="32"/>
      <c r="AW100" s="35"/>
      <c r="AX100" s="35"/>
      <c r="AY100" s="50"/>
      <c r="AZ100" s="50"/>
      <c r="BA100" s="35"/>
    </row>
    <row r="101" spans="1:53" ht="15.75" customHeight="1" x14ac:dyDescent="0.25">
      <c r="A101" s="52"/>
      <c r="B101" s="53"/>
      <c r="C101" s="53"/>
      <c r="D101" s="35"/>
      <c r="E101" s="35"/>
      <c r="F101" s="33"/>
      <c r="G101" s="33"/>
      <c r="H101" s="52"/>
      <c r="I101" s="35"/>
      <c r="J101" s="35"/>
      <c r="K101" s="35"/>
      <c r="L101" s="35"/>
      <c r="M101" s="35"/>
      <c r="N101" s="35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30"/>
      <c r="AJ101" s="29"/>
      <c r="AK101" s="29"/>
      <c r="AL101" s="29"/>
      <c r="AM101" s="29"/>
      <c r="AN101" s="29"/>
      <c r="AO101" s="29"/>
      <c r="AP101" s="29"/>
      <c r="AQ101" s="30"/>
      <c r="AR101" s="30"/>
      <c r="AS101" s="30"/>
      <c r="AT101" s="54"/>
      <c r="AU101" s="31"/>
      <c r="AV101" s="32"/>
      <c r="AW101" s="35"/>
      <c r="AX101" s="35"/>
      <c r="AY101" s="50"/>
      <c r="AZ101" s="50"/>
      <c r="BA101" s="35"/>
    </row>
    <row r="102" spans="1:53" ht="15.75" customHeight="1" x14ac:dyDescent="0.25">
      <c r="A102" s="52"/>
      <c r="B102" s="53"/>
      <c r="C102" s="53"/>
      <c r="D102" s="35"/>
      <c r="E102" s="35"/>
      <c r="F102" s="33"/>
      <c r="G102" s="33"/>
      <c r="H102" s="52"/>
      <c r="I102" s="35"/>
      <c r="J102" s="35"/>
      <c r="K102" s="35"/>
      <c r="L102" s="35"/>
      <c r="M102" s="35"/>
      <c r="N102" s="35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30"/>
      <c r="AJ102" s="29"/>
      <c r="AK102" s="29"/>
      <c r="AL102" s="29"/>
      <c r="AM102" s="29"/>
      <c r="AN102" s="29"/>
      <c r="AO102" s="29"/>
      <c r="AP102" s="29"/>
      <c r="AQ102" s="30"/>
      <c r="AR102" s="30"/>
      <c r="AS102" s="30"/>
      <c r="AT102" s="54"/>
      <c r="AU102" s="31"/>
      <c r="AV102" s="32"/>
      <c r="AW102" s="35"/>
      <c r="AX102" s="35"/>
      <c r="AY102" s="50"/>
      <c r="AZ102" s="50"/>
      <c r="BA102" s="35"/>
    </row>
    <row r="103" spans="1:53" ht="15.75" customHeight="1" x14ac:dyDescent="0.25">
      <c r="A103" s="52"/>
      <c r="B103" s="53"/>
      <c r="C103" s="53"/>
      <c r="D103" s="35"/>
      <c r="E103" s="35"/>
      <c r="F103" s="33"/>
      <c r="G103" s="33"/>
      <c r="H103" s="52"/>
      <c r="I103" s="35"/>
      <c r="J103" s="35"/>
      <c r="K103" s="35"/>
      <c r="L103" s="35"/>
      <c r="M103" s="35"/>
      <c r="N103" s="35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30"/>
      <c r="AJ103" s="29"/>
      <c r="AK103" s="29"/>
      <c r="AL103" s="29"/>
      <c r="AM103" s="29"/>
      <c r="AN103" s="29"/>
      <c r="AO103" s="29"/>
      <c r="AP103" s="29"/>
      <c r="AQ103" s="30"/>
      <c r="AR103" s="30"/>
      <c r="AS103" s="30"/>
      <c r="AT103" s="54"/>
      <c r="AU103" s="31"/>
      <c r="AV103" s="32"/>
      <c r="AW103" s="35"/>
      <c r="AX103" s="35"/>
      <c r="AY103" s="50"/>
      <c r="AZ103" s="50"/>
      <c r="BA103" s="35"/>
    </row>
    <row r="104" spans="1:53" ht="15.75" customHeight="1" x14ac:dyDescent="0.25">
      <c r="A104" s="52"/>
      <c r="B104" s="53"/>
      <c r="C104" s="53"/>
      <c r="D104" s="35"/>
      <c r="E104" s="35"/>
      <c r="F104" s="33"/>
      <c r="G104" s="33"/>
      <c r="H104" s="52"/>
      <c r="I104" s="35"/>
      <c r="J104" s="35"/>
      <c r="K104" s="35"/>
      <c r="L104" s="35"/>
      <c r="M104" s="35"/>
      <c r="N104" s="35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30"/>
      <c r="AJ104" s="29"/>
      <c r="AK104" s="29"/>
      <c r="AL104" s="29"/>
      <c r="AM104" s="29"/>
      <c r="AN104" s="29"/>
      <c r="AO104" s="29"/>
      <c r="AP104" s="29"/>
      <c r="AQ104" s="30"/>
      <c r="AR104" s="30"/>
      <c r="AS104" s="30"/>
      <c r="AT104" s="54"/>
      <c r="AU104" s="31"/>
      <c r="AV104" s="32"/>
      <c r="AW104" s="35"/>
      <c r="AX104" s="35"/>
      <c r="AY104" s="50"/>
      <c r="AZ104" s="50"/>
      <c r="BA104" s="35"/>
    </row>
    <row r="105" spans="1:53" ht="15.75" customHeight="1" x14ac:dyDescent="0.25">
      <c r="A105" s="52"/>
      <c r="B105" s="53"/>
      <c r="C105" s="53"/>
      <c r="D105" s="35"/>
      <c r="E105" s="35"/>
      <c r="F105" s="33"/>
      <c r="G105" s="33"/>
      <c r="H105" s="52"/>
      <c r="I105" s="35"/>
      <c r="J105" s="35"/>
      <c r="K105" s="35"/>
      <c r="L105" s="35"/>
      <c r="M105" s="35"/>
      <c r="N105" s="35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30"/>
      <c r="AJ105" s="29"/>
      <c r="AK105" s="29"/>
      <c r="AL105" s="29"/>
      <c r="AM105" s="29"/>
      <c r="AN105" s="29"/>
      <c r="AO105" s="29"/>
      <c r="AP105" s="29"/>
      <c r="AQ105" s="30"/>
      <c r="AR105" s="30"/>
      <c r="AS105" s="30"/>
      <c r="AT105" s="54"/>
      <c r="AU105" s="31"/>
      <c r="AV105" s="32"/>
      <c r="AW105" s="35"/>
      <c r="AX105" s="35"/>
      <c r="AY105" s="50"/>
      <c r="AZ105" s="50"/>
      <c r="BA105" s="35"/>
    </row>
    <row r="106" spans="1:53" ht="15.75" customHeight="1" x14ac:dyDescent="0.25">
      <c r="A106" s="52"/>
      <c r="B106" s="53"/>
      <c r="C106" s="53"/>
      <c r="D106" s="35"/>
      <c r="E106" s="35"/>
      <c r="F106" s="33"/>
      <c r="G106" s="33"/>
      <c r="H106" s="52"/>
      <c r="I106" s="35"/>
      <c r="J106" s="35"/>
      <c r="K106" s="35"/>
      <c r="L106" s="35"/>
      <c r="M106" s="35"/>
      <c r="N106" s="35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30"/>
      <c r="AJ106" s="29"/>
      <c r="AK106" s="29"/>
      <c r="AL106" s="29"/>
      <c r="AM106" s="29"/>
      <c r="AN106" s="29"/>
      <c r="AO106" s="29"/>
      <c r="AP106" s="29"/>
      <c r="AQ106" s="30"/>
      <c r="AR106" s="30"/>
      <c r="AS106" s="30"/>
      <c r="AT106" s="54"/>
      <c r="AU106" s="31"/>
      <c r="AV106" s="32"/>
      <c r="AW106" s="35"/>
      <c r="AX106" s="35"/>
      <c r="AY106" s="50"/>
      <c r="AZ106" s="50"/>
      <c r="BA106" s="35"/>
    </row>
    <row r="107" spans="1:53" ht="15.75" customHeight="1" x14ac:dyDescent="0.25">
      <c r="A107" s="52"/>
      <c r="B107" s="53"/>
      <c r="C107" s="53"/>
      <c r="D107" s="35"/>
      <c r="E107" s="35"/>
      <c r="F107" s="33"/>
      <c r="G107" s="33"/>
      <c r="H107" s="52"/>
      <c r="I107" s="35"/>
      <c r="J107" s="35"/>
      <c r="K107" s="35"/>
      <c r="L107" s="35"/>
      <c r="M107" s="35"/>
      <c r="N107" s="35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30"/>
      <c r="AJ107" s="29"/>
      <c r="AK107" s="29"/>
      <c r="AL107" s="29"/>
      <c r="AM107" s="29"/>
      <c r="AN107" s="29"/>
      <c r="AO107" s="29"/>
      <c r="AP107" s="29"/>
      <c r="AQ107" s="30"/>
      <c r="AR107" s="30"/>
      <c r="AS107" s="30"/>
      <c r="AT107" s="54"/>
      <c r="AU107" s="31"/>
      <c r="AV107" s="32"/>
      <c r="AW107" s="35"/>
      <c r="AX107" s="35"/>
      <c r="AY107" s="50"/>
      <c r="AZ107" s="50"/>
      <c r="BA107" s="35"/>
    </row>
    <row r="108" spans="1:53" ht="15.75" customHeight="1" x14ac:dyDescent="0.25">
      <c r="A108" s="52"/>
      <c r="B108" s="53"/>
      <c r="C108" s="53"/>
      <c r="D108" s="35"/>
      <c r="E108" s="35"/>
      <c r="F108" s="33"/>
      <c r="G108" s="33"/>
      <c r="H108" s="52"/>
      <c r="I108" s="35"/>
      <c r="J108" s="35"/>
      <c r="K108" s="35"/>
      <c r="L108" s="35"/>
      <c r="M108" s="35"/>
      <c r="N108" s="35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30"/>
      <c r="AJ108" s="29"/>
      <c r="AK108" s="29"/>
      <c r="AL108" s="29"/>
      <c r="AM108" s="29"/>
      <c r="AN108" s="29"/>
      <c r="AO108" s="29"/>
      <c r="AP108" s="29"/>
      <c r="AQ108" s="30"/>
      <c r="AR108" s="30"/>
      <c r="AS108" s="30"/>
      <c r="AT108" s="54"/>
      <c r="AU108" s="31"/>
      <c r="AV108" s="32"/>
      <c r="AW108" s="35"/>
      <c r="AX108" s="35"/>
      <c r="AY108" s="50"/>
      <c r="AZ108" s="50"/>
      <c r="BA108" s="35"/>
    </row>
    <row r="109" spans="1:53" ht="15.75" customHeight="1" x14ac:dyDescent="0.25">
      <c r="A109" s="52"/>
      <c r="B109" s="53"/>
      <c r="C109" s="53"/>
      <c r="D109" s="35"/>
      <c r="E109" s="35"/>
      <c r="F109" s="33"/>
      <c r="G109" s="33"/>
      <c r="H109" s="52"/>
      <c r="I109" s="35"/>
      <c r="J109" s="35"/>
      <c r="K109" s="35"/>
      <c r="L109" s="35"/>
      <c r="M109" s="35"/>
      <c r="N109" s="35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30"/>
      <c r="AJ109" s="29"/>
      <c r="AK109" s="29"/>
      <c r="AL109" s="29"/>
      <c r="AM109" s="29"/>
      <c r="AN109" s="29"/>
      <c r="AO109" s="29"/>
      <c r="AP109" s="29"/>
      <c r="AQ109" s="30"/>
      <c r="AR109" s="30"/>
      <c r="AS109" s="30"/>
      <c r="AT109" s="54"/>
      <c r="AU109" s="31"/>
      <c r="AV109" s="32"/>
      <c r="AW109" s="35"/>
      <c r="AX109" s="35"/>
      <c r="AY109" s="50"/>
      <c r="AZ109" s="50"/>
      <c r="BA109" s="35"/>
    </row>
    <row r="110" spans="1:53" ht="15.75" customHeight="1" x14ac:dyDescent="0.25">
      <c r="A110" s="52"/>
      <c r="B110" s="53"/>
      <c r="C110" s="53"/>
      <c r="D110" s="35"/>
      <c r="E110" s="35"/>
      <c r="F110" s="33"/>
      <c r="G110" s="33"/>
      <c r="H110" s="52"/>
      <c r="I110" s="35"/>
      <c r="J110" s="35"/>
      <c r="K110" s="35"/>
      <c r="L110" s="35"/>
      <c r="M110" s="35"/>
      <c r="N110" s="35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30"/>
      <c r="AJ110" s="29"/>
      <c r="AK110" s="29"/>
      <c r="AL110" s="29"/>
      <c r="AM110" s="29"/>
      <c r="AN110" s="29"/>
      <c r="AO110" s="29"/>
      <c r="AP110" s="29"/>
      <c r="AQ110" s="30"/>
      <c r="AR110" s="30"/>
      <c r="AS110" s="30"/>
      <c r="AT110" s="54"/>
      <c r="AU110" s="31"/>
      <c r="AV110" s="32"/>
      <c r="AW110" s="35"/>
      <c r="AX110" s="35"/>
      <c r="AY110" s="50"/>
      <c r="AZ110" s="50"/>
      <c r="BA110" s="35"/>
    </row>
    <row r="111" spans="1:53" ht="15.75" customHeight="1" x14ac:dyDescent="0.25">
      <c r="A111" s="52"/>
      <c r="B111" s="53"/>
      <c r="C111" s="53"/>
      <c r="D111" s="35"/>
      <c r="E111" s="35"/>
      <c r="F111" s="33"/>
      <c r="G111" s="33"/>
      <c r="H111" s="52"/>
      <c r="I111" s="35"/>
      <c r="J111" s="35"/>
      <c r="K111" s="35"/>
      <c r="L111" s="35"/>
      <c r="M111" s="35"/>
      <c r="N111" s="35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30"/>
      <c r="AJ111" s="29"/>
      <c r="AK111" s="29"/>
      <c r="AL111" s="29"/>
      <c r="AM111" s="29"/>
      <c r="AN111" s="29"/>
      <c r="AO111" s="29"/>
      <c r="AP111" s="29"/>
      <c r="AQ111" s="30"/>
      <c r="AR111" s="30"/>
      <c r="AS111" s="30"/>
      <c r="AT111" s="54"/>
      <c r="AU111" s="31"/>
      <c r="AV111" s="32"/>
      <c r="AW111" s="35"/>
      <c r="AX111" s="35"/>
      <c r="AY111" s="50"/>
      <c r="AZ111" s="50"/>
      <c r="BA111" s="35"/>
    </row>
    <row r="112" spans="1:53" ht="15.75" customHeight="1" x14ac:dyDescent="0.25">
      <c r="A112" s="52"/>
      <c r="B112" s="53"/>
      <c r="C112" s="53"/>
      <c r="D112" s="35"/>
      <c r="E112" s="35"/>
      <c r="F112" s="33"/>
      <c r="G112" s="33"/>
      <c r="H112" s="52"/>
      <c r="I112" s="35"/>
      <c r="J112" s="35"/>
      <c r="K112" s="35"/>
      <c r="L112" s="35"/>
      <c r="M112" s="35"/>
      <c r="N112" s="35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30"/>
      <c r="AJ112" s="29"/>
      <c r="AK112" s="29"/>
      <c r="AL112" s="29"/>
      <c r="AM112" s="29"/>
      <c r="AN112" s="29"/>
      <c r="AO112" s="29"/>
      <c r="AP112" s="29"/>
      <c r="AQ112" s="30"/>
      <c r="AR112" s="30"/>
      <c r="AS112" s="30"/>
      <c r="AT112" s="54"/>
      <c r="AU112" s="31"/>
      <c r="AV112" s="32"/>
      <c r="AW112" s="35"/>
      <c r="AX112" s="35"/>
      <c r="AY112" s="50"/>
      <c r="AZ112" s="50"/>
      <c r="BA112" s="35"/>
    </row>
    <row r="113" spans="1:53" ht="15.75" customHeight="1" x14ac:dyDescent="0.25">
      <c r="A113" s="52"/>
      <c r="B113" s="53"/>
      <c r="C113" s="53"/>
      <c r="D113" s="35"/>
      <c r="E113" s="35"/>
      <c r="F113" s="33"/>
      <c r="G113" s="33"/>
      <c r="H113" s="52"/>
      <c r="I113" s="35"/>
      <c r="J113" s="35"/>
      <c r="K113" s="35"/>
      <c r="L113" s="35"/>
      <c r="M113" s="35"/>
      <c r="N113" s="35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30"/>
      <c r="AJ113" s="29"/>
      <c r="AK113" s="29"/>
      <c r="AL113" s="29"/>
      <c r="AM113" s="29"/>
      <c r="AN113" s="29"/>
      <c r="AO113" s="29"/>
      <c r="AP113" s="29"/>
      <c r="AQ113" s="30"/>
      <c r="AR113" s="30"/>
      <c r="AS113" s="30"/>
      <c r="AT113" s="54"/>
      <c r="AU113" s="31"/>
      <c r="AV113" s="32"/>
      <c r="AW113" s="35"/>
      <c r="AX113" s="35"/>
      <c r="AY113" s="50"/>
      <c r="AZ113" s="50"/>
      <c r="BA113" s="35"/>
    </row>
    <row r="114" spans="1:53" ht="15.75" customHeight="1" x14ac:dyDescent="0.25">
      <c r="A114" s="52"/>
      <c r="B114" s="53"/>
      <c r="C114" s="53"/>
      <c r="D114" s="35"/>
      <c r="E114" s="35"/>
      <c r="F114" s="33"/>
      <c r="G114" s="33"/>
      <c r="H114" s="52"/>
      <c r="I114" s="35"/>
      <c r="J114" s="35"/>
      <c r="K114" s="35"/>
      <c r="L114" s="35"/>
      <c r="M114" s="35"/>
      <c r="N114" s="35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30"/>
      <c r="AJ114" s="29"/>
      <c r="AK114" s="29"/>
      <c r="AL114" s="29"/>
      <c r="AM114" s="29"/>
      <c r="AN114" s="29"/>
      <c r="AO114" s="29"/>
      <c r="AP114" s="29"/>
      <c r="AQ114" s="30"/>
      <c r="AR114" s="30"/>
      <c r="AS114" s="30"/>
      <c r="AT114" s="54"/>
      <c r="AU114" s="31"/>
      <c r="AV114" s="32"/>
      <c r="AW114" s="35"/>
      <c r="AX114" s="35"/>
      <c r="AY114" s="50"/>
      <c r="AZ114" s="50"/>
      <c r="BA114" s="35"/>
    </row>
    <row r="115" spans="1:53" ht="15.75" customHeight="1" x14ac:dyDescent="0.25">
      <c r="A115" s="52"/>
      <c r="B115" s="53"/>
      <c r="C115" s="53"/>
      <c r="D115" s="35"/>
      <c r="E115" s="35"/>
      <c r="F115" s="33"/>
      <c r="G115" s="33"/>
      <c r="H115" s="52"/>
      <c r="I115" s="35"/>
      <c r="J115" s="35"/>
      <c r="K115" s="35"/>
      <c r="L115" s="35"/>
      <c r="M115" s="35"/>
      <c r="N115" s="35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30"/>
      <c r="AJ115" s="29"/>
      <c r="AK115" s="29"/>
      <c r="AL115" s="29"/>
      <c r="AM115" s="29"/>
      <c r="AN115" s="29"/>
      <c r="AO115" s="29"/>
      <c r="AP115" s="29"/>
      <c r="AQ115" s="30"/>
      <c r="AR115" s="30"/>
      <c r="AS115" s="30"/>
      <c r="AT115" s="54"/>
      <c r="AU115" s="31"/>
      <c r="AV115" s="32"/>
      <c r="AW115" s="35"/>
      <c r="AX115" s="35"/>
      <c r="AY115" s="50"/>
      <c r="AZ115" s="50"/>
      <c r="BA115" s="35"/>
    </row>
    <row r="116" spans="1:53" ht="15.75" customHeight="1" x14ac:dyDescent="0.25">
      <c r="A116" s="52"/>
      <c r="B116" s="53"/>
      <c r="C116" s="53"/>
      <c r="D116" s="35"/>
      <c r="E116" s="35"/>
      <c r="F116" s="33"/>
      <c r="G116" s="33"/>
      <c r="H116" s="52"/>
      <c r="I116" s="35"/>
      <c r="J116" s="35"/>
      <c r="K116" s="35"/>
      <c r="L116" s="35"/>
      <c r="M116" s="35"/>
      <c r="N116" s="35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30"/>
      <c r="AJ116" s="29"/>
      <c r="AK116" s="29"/>
      <c r="AL116" s="29"/>
      <c r="AM116" s="29"/>
      <c r="AN116" s="29"/>
      <c r="AO116" s="29"/>
      <c r="AP116" s="29"/>
      <c r="AQ116" s="30"/>
      <c r="AR116" s="30"/>
      <c r="AS116" s="30"/>
      <c r="AT116" s="54"/>
      <c r="AU116" s="31"/>
      <c r="AV116" s="32"/>
      <c r="AW116" s="35"/>
      <c r="AX116" s="35"/>
      <c r="AY116" s="50"/>
      <c r="AZ116" s="50"/>
      <c r="BA116" s="35"/>
    </row>
    <row r="117" spans="1:53" ht="15.75" customHeight="1" x14ac:dyDescent="0.25">
      <c r="A117" s="52"/>
      <c r="B117" s="53"/>
      <c r="C117" s="53"/>
      <c r="D117" s="35"/>
      <c r="E117" s="35"/>
      <c r="F117" s="33"/>
      <c r="G117" s="33"/>
      <c r="H117" s="52"/>
      <c r="I117" s="35"/>
      <c r="J117" s="35"/>
      <c r="K117" s="35"/>
      <c r="L117" s="35"/>
      <c r="M117" s="35"/>
      <c r="N117" s="35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30"/>
      <c r="AJ117" s="29"/>
      <c r="AK117" s="29"/>
      <c r="AL117" s="29"/>
      <c r="AM117" s="29"/>
      <c r="AN117" s="29"/>
      <c r="AO117" s="29"/>
      <c r="AP117" s="29"/>
      <c r="AQ117" s="30"/>
      <c r="AR117" s="30"/>
      <c r="AS117" s="30"/>
      <c r="AT117" s="54"/>
      <c r="AU117" s="31"/>
      <c r="AV117" s="32"/>
      <c r="AW117" s="35"/>
      <c r="AX117" s="35"/>
      <c r="AY117" s="50"/>
      <c r="AZ117" s="50"/>
      <c r="BA117" s="35"/>
    </row>
    <row r="118" spans="1:53" ht="15.75" customHeight="1" x14ac:dyDescent="0.25">
      <c r="A118" s="52"/>
      <c r="B118" s="53"/>
      <c r="C118" s="53"/>
      <c r="D118" s="35"/>
      <c r="E118" s="35"/>
      <c r="F118" s="33"/>
      <c r="G118" s="33"/>
      <c r="H118" s="52"/>
      <c r="I118" s="35"/>
      <c r="J118" s="35"/>
      <c r="K118" s="35"/>
      <c r="L118" s="35"/>
      <c r="M118" s="35"/>
      <c r="N118" s="35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30"/>
      <c r="AJ118" s="29"/>
      <c r="AK118" s="29"/>
      <c r="AL118" s="29"/>
      <c r="AM118" s="29"/>
      <c r="AN118" s="29"/>
      <c r="AO118" s="29"/>
      <c r="AP118" s="29"/>
      <c r="AQ118" s="30"/>
      <c r="AR118" s="30"/>
      <c r="AS118" s="30"/>
      <c r="AT118" s="54"/>
      <c r="AU118" s="31"/>
      <c r="AV118" s="32"/>
      <c r="AW118" s="35"/>
      <c r="AX118" s="35"/>
      <c r="AY118" s="50"/>
      <c r="AZ118" s="50"/>
      <c r="BA118" s="35"/>
    </row>
    <row r="119" spans="1:53" ht="15.75" customHeight="1" x14ac:dyDescent="0.25">
      <c r="A119" s="52"/>
      <c r="B119" s="53"/>
      <c r="C119" s="53"/>
      <c r="D119" s="35"/>
      <c r="E119" s="35"/>
      <c r="F119" s="33"/>
      <c r="G119" s="33"/>
      <c r="H119" s="52"/>
      <c r="I119" s="35"/>
      <c r="J119" s="35"/>
      <c r="K119" s="35"/>
      <c r="L119" s="35"/>
      <c r="M119" s="35"/>
      <c r="N119" s="35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30"/>
      <c r="AJ119" s="29"/>
      <c r="AK119" s="29"/>
      <c r="AL119" s="29"/>
      <c r="AM119" s="29"/>
      <c r="AN119" s="29"/>
      <c r="AO119" s="29"/>
      <c r="AP119" s="29"/>
      <c r="AQ119" s="30"/>
      <c r="AR119" s="30"/>
      <c r="AS119" s="30"/>
      <c r="AT119" s="54"/>
      <c r="AU119" s="31"/>
      <c r="AV119" s="32"/>
      <c r="AW119" s="35"/>
      <c r="AX119" s="35"/>
      <c r="AY119" s="50"/>
      <c r="AZ119" s="50"/>
      <c r="BA119" s="35"/>
    </row>
    <row r="120" spans="1:53" ht="15.75" customHeight="1" x14ac:dyDescent="0.25">
      <c r="A120" s="52"/>
      <c r="B120" s="53"/>
      <c r="C120" s="53"/>
      <c r="D120" s="35"/>
      <c r="E120" s="35"/>
      <c r="F120" s="33"/>
      <c r="G120" s="33"/>
      <c r="H120" s="52"/>
      <c r="I120" s="35"/>
      <c r="J120" s="35"/>
      <c r="K120" s="35"/>
      <c r="L120" s="35"/>
      <c r="M120" s="35"/>
      <c r="N120" s="35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30"/>
      <c r="AJ120" s="29"/>
      <c r="AK120" s="29"/>
      <c r="AL120" s="29"/>
      <c r="AM120" s="29"/>
      <c r="AN120" s="29"/>
      <c r="AO120" s="29"/>
      <c r="AP120" s="29"/>
      <c r="AQ120" s="30"/>
      <c r="AR120" s="30"/>
      <c r="AS120" s="30"/>
      <c r="AT120" s="54"/>
      <c r="AU120" s="31"/>
      <c r="AV120" s="32"/>
      <c r="AW120" s="35"/>
      <c r="AX120" s="35"/>
      <c r="AY120" s="50"/>
      <c r="AZ120" s="50"/>
      <c r="BA120" s="35"/>
    </row>
    <row r="121" spans="1:53" ht="15.75" customHeight="1" x14ac:dyDescent="0.25">
      <c r="A121" s="52"/>
      <c r="B121" s="53"/>
      <c r="C121" s="53"/>
      <c r="D121" s="35"/>
      <c r="E121" s="35"/>
      <c r="F121" s="33"/>
      <c r="G121" s="33"/>
      <c r="H121" s="52"/>
      <c r="I121" s="35"/>
      <c r="J121" s="35"/>
      <c r="K121" s="35"/>
      <c r="L121" s="35"/>
      <c r="M121" s="35"/>
      <c r="N121" s="35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30"/>
      <c r="AJ121" s="29"/>
      <c r="AK121" s="29"/>
      <c r="AL121" s="29"/>
      <c r="AM121" s="29"/>
      <c r="AN121" s="29"/>
      <c r="AO121" s="29"/>
      <c r="AP121" s="29"/>
      <c r="AQ121" s="30"/>
      <c r="AR121" s="30"/>
      <c r="AS121" s="30"/>
      <c r="AT121" s="54"/>
      <c r="AU121" s="31"/>
      <c r="AV121" s="32"/>
      <c r="AW121" s="35"/>
      <c r="AX121" s="35"/>
      <c r="AY121" s="50"/>
      <c r="AZ121" s="50"/>
      <c r="BA121" s="35"/>
    </row>
    <row r="122" spans="1:53" ht="15.75" customHeight="1" x14ac:dyDescent="0.25">
      <c r="A122" s="52"/>
      <c r="B122" s="53"/>
      <c r="C122" s="53"/>
      <c r="D122" s="35"/>
      <c r="E122" s="35"/>
      <c r="F122" s="33"/>
      <c r="G122" s="33"/>
      <c r="H122" s="52"/>
      <c r="I122" s="35"/>
      <c r="J122" s="35"/>
      <c r="K122" s="35"/>
      <c r="L122" s="35"/>
      <c r="M122" s="35"/>
      <c r="N122" s="35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30"/>
      <c r="AJ122" s="29"/>
      <c r="AK122" s="29"/>
      <c r="AL122" s="29"/>
      <c r="AM122" s="29"/>
      <c r="AN122" s="29"/>
      <c r="AO122" s="29"/>
      <c r="AP122" s="29"/>
      <c r="AQ122" s="30"/>
      <c r="AR122" s="30"/>
      <c r="AS122" s="30"/>
      <c r="AT122" s="54"/>
      <c r="AU122" s="31"/>
      <c r="AV122" s="32"/>
      <c r="AW122" s="35"/>
      <c r="AX122" s="35"/>
      <c r="AY122" s="50"/>
      <c r="AZ122" s="50"/>
      <c r="BA122" s="35"/>
    </row>
    <row r="123" spans="1:53" ht="15.75" customHeight="1" x14ac:dyDescent="0.25">
      <c r="A123" s="52"/>
      <c r="B123" s="53"/>
      <c r="C123" s="53"/>
      <c r="D123" s="35"/>
      <c r="E123" s="35"/>
      <c r="F123" s="33"/>
      <c r="G123" s="33"/>
      <c r="H123" s="52"/>
      <c r="I123" s="35"/>
      <c r="J123" s="35"/>
      <c r="K123" s="35"/>
      <c r="L123" s="35"/>
      <c r="M123" s="35"/>
      <c r="N123" s="35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30"/>
      <c r="AJ123" s="29"/>
      <c r="AK123" s="29"/>
      <c r="AL123" s="29"/>
      <c r="AM123" s="29"/>
      <c r="AN123" s="29"/>
      <c r="AO123" s="29"/>
      <c r="AP123" s="29"/>
      <c r="AQ123" s="30"/>
      <c r="AR123" s="30"/>
      <c r="AS123" s="30"/>
      <c r="AT123" s="54"/>
      <c r="AU123" s="31"/>
      <c r="AV123" s="32"/>
      <c r="AW123" s="35"/>
      <c r="AX123" s="35"/>
      <c r="AY123" s="50"/>
      <c r="AZ123" s="50"/>
      <c r="BA123" s="35"/>
    </row>
    <row r="124" spans="1:53" ht="15.75" customHeight="1" x14ac:dyDescent="0.25">
      <c r="A124" s="52"/>
      <c r="B124" s="53"/>
      <c r="C124" s="53"/>
      <c r="D124" s="35"/>
      <c r="E124" s="35"/>
      <c r="F124" s="33"/>
      <c r="G124" s="33"/>
      <c r="H124" s="52"/>
      <c r="I124" s="35"/>
      <c r="J124" s="35"/>
      <c r="K124" s="35"/>
      <c r="L124" s="35"/>
      <c r="M124" s="35"/>
      <c r="N124" s="35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30"/>
      <c r="AJ124" s="29"/>
      <c r="AK124" s="29"/>
      <c r="AL124" s="29"/>
      <c r="AM124" s="29"/>
      <c r="AN124" s="29"/>
      <c r="AO124" s="29"/>
      <c r="AP124" s="29"/>
      <c r="AQ124" s="30"/>
      <c r="AR124" s="30"/>
      <c r="AS124" s="30"/>
      <c r="AT124" s="54"/>
      <c r="AU124" s="31"/>
      <c r="AV124" s="32"/>
      <c r="AW124" s="35"/>
      <c r="AX124" s="35"/>
      <c r="AY124" s="50"/>
      <c r="AZ124" s="50"/>
      <c r="BA124" s="35"/>
    </row>
    <row r="125" spans="1:53" ht="15.75" customHeight="1" x14ac:dyDescent="0.25">
      <c r="A125" s="52"/>
      <c r="B125" s="53"/>
      <c r="C125" s="53"/>
      <c r="D125" s="35"/>
      <c r="E125" s="35"/>
      <c r="F125" s="33"/>
      <c r="G125" s="33"/>
      <c r="H125" s="52"/>
      <c r="I125" s="35"/>
      <c r="J125" s="35"/>
      <c r="K125" s="35"/>
      <c r="L125" s="35"/>
      <c r="M125" s="35"/>
      <c r="N125" s="35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30"/>
      <c r="AJ125" s="29"/>
      <c r="AK125" s="29"/>
      <c r="AL125" s="29"/>
      <c r="AM125" s="29"/>
      <c r="AN125" s="29"/>
      <c r="AO125" s="29"/>
      <c r="AP125" s="29"/>
      <c r="AQ125" s="30"/>
      <c r="AR125" s="30"/>
      <c r="AS125" s="30"/>
      <c r="AT125" s="54"/>
      <c r="AU125" s="31"/>
      <c r="AV125" s="32"/>
      <c r="AW125" s="35"/>
      <c r="AX125" s="35"/>
      <c r="AY125" s="50"/>
      <c r="AZ125" s="50"/>
      <c r="BA125" s="35"/>
    </row>
    <row r="126" spans="1:53" ht="15.75" customHeight="1" x14ac:dyDescent="0.25">
      <c r="A126" s="52"/>
      <c r="B126" s="53"/>
      <c r="C126" s="53"/>
      <c r="D126" s="35"/>
      <c r="E126" s="35"/>
      <c r="F126" s="33"/>
      <c r="G126" s="33"/>
      <c r="H126" s="52"/>
      <c r="I126" s="35"/>
      <c r="J126" s="35"/>
      <c r="K126" s="35"/>
      <c r="L126" s="35"/>
      <c r="M126" s="35"/>
      <c r="N126" s="35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30"/>
      <c r="AJ126" s="29"/>
      <c r="AK126" s="29"/>
      <c r="AL126" s="29"/>
      <c r="AM126" s="29"/>
      <c r="AN126" s="29"/>
      <c r="AO126" s="29"/>
      <c r="AP126" s="29"/>
      <c r="AQ126" s="30"/>
      <c r="AR126" s="30"/>
      <c r="AS126" s="30"/>
      <c r="AT126" s="54"/>
      <c r="AU126" s="31"/>
      <c r="AV126" s="32"/>
      <c r="AW126" s="35"/>
      <c r="AX126" s="35"/>
      <c r="AY126" s="50"/>
      <c r="AZ126" s="50"/>
      <c r="BA126" s="35"/>
    </row>
    <row r="127" spans="1:53" ht="15.75" customHeight="1" x14ac:dyDescent="0.25">
      <c r="A127" s="52"/>
      <c r="B127" s="53"/>
      <c r="C127" s="53"/>
      <c r="D127" s="35"/>
      <c r="E127" s="35"/>
      <c r="F127" s="33"/>
      <c r="G127" s="33"/>
      <c r="H127" s="52"/>
      <c r="I127" s="35"/>
      <c r="J127" s="35"/>
      <c r="K127" s="35"/>
      <c r="L127" s="35"/>
      <c r="M127" s="35"/>
      <c r="N127" s="35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30"/>
      <c r="AJ127" s="29"/>
      <c r="AK127" s="29"/>
      <c r="AL127" s="29"/>
      <c r="AM127" s="29"/>
      <c r="AN127" s="29"/>
      <c r="AO127" s="29"/>
      <c r="AP127" s="29"/>
      <c r="AQ127" s="30"/>
      <c r="AR127" s="30"/>
      <c r="AS127" s="30"/>
      <c r="AT127" s="54"/>
      <c r="AU127" s="31"/>
      <c r="AV127" s="32"/>
      <c r="AW127" s="35"/>
      <c r="AX127" s="35"/>
      <c r="AY127" s="50"/>
      <c r="AZ127" s="50"/>
      <c r="BA127" s="35"/>
    </row>
    <row r="128" spans="1:53" ht="15.75" customHeight="1" x14ac:dyDescent="0.25">
      <c r="A128" s="52"/>
      <c r="B128" s="53"/>
      <c r="C128" s="53"/>
      <c r="D128" s="35"/>
      <c r="E128" s="35"/>
      <c r="F128" s="33"/>
      <c r="G128" s="33"/>
      <c r="H128" s="52"/>
      <c r="I128" s="35"/>
      <c r="J128" s="35"/>
      <c r="K128" s="35"/>
      <c r="L128" s="35"/>
      <c r="M128" s="35"/>
      <c r="N128" s="35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30"/>
      <c r="AJ128" s="29"/>
      <c r="AK128" s="29"/>
      <c r="AL128" s="29"/>
      <c r="AM128" s="29"/>
      <c r="AN128" s="29"/>
      <c r="AO128" s="29"/>
      <c r="AP128" s="29"/>
      <c r="AQ128" s="30"/>
      <c r="AR128" s="30"/>
      <c r="AS128" s="30"/>
      <c r="AT128" s="54"/>
      <c r="AU128" s="31"/>
      <c r="AV128" s="32"/>
      <c r="AW128" s="35"/>
      <c r="AX128" s="35"/>
      <c r="AY128" s="50"/>
      <c r="AZ128" s="50"/>
      <c r="BA128" s="35"/>
    </row>
    <row r="129" spans="1:53" ht="15.75" customHeight="1" x14ac:dyDescent="0.25">
      <c r="A129" s="52"/>
      <c r="B129" s="53"/>
      <c r="C129" s="53"/>
      <c r="D129" s="35"/>
      <c r="E129" s="35"/>
      <c r="F129" s="33"/>
      <c r="G129" s="33"/>
      <c r="H129" s="52"/>
      <c r="I129" s="35"/>
      <c r="J129" s="35"/>
      <c r="K129" s="35"/>
      <c r="L129" s="35"/>
      <c r="M129" s="35"/>
      <c r="N129" s="35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30"/>
      <c r="AJ129" s="29"/>
      <c r="AK129" s="29"/>
      <c r="AL129" s="29"/>
      <c r="AM129" s="29"/>
      <c r="AN129" s="29"/>
      <c r="AO129" s="29"/>
      <c r="AP129" s="29"/>
      <c r="AQ129" s="30"/>
      <c r="AR129" s="30"/>
      <c r="AS129" s="30"/>
      <c r="AT129" s="54"/>
      <c r="AU129" s="31"/>
      <c r="AV129" s="32"/>
      <c r="AW129" s="35"/>
      <c r="AX129" s="35"/>
      <c r="AY129" s="50"/>
      <c r="AZ129" s="50"/>
      <c r="BA129" s="35"/>
    </row>
    <row r="130" spans="1:53" ht="15.75" customHeight="1" x14ac:dyDescent="0.25">
      <c r="A130" s="52"/>
      <c r="B130" s="53"/>
      <c r="C130" s="53"/>
      <c r="D130" s="35"/>
      <c r="E130" s="35"/>
      <c r="F130" s="33"/>
      <c r="G130" s="33"/>
      <c r="H130" s="52"/>
      <c r="I130" s="35"/>
      <c r="J130" s="35"/>
      <c r="K130" s="35"/>
      <c r="L130" s="35"/>
      <c r="M130" s="35"/>
      <c r="N130" s="35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30"/>
      <c r="AJ130" s="29"/>
      <c r="AK130" s="29"/>
      <c r="AL130" s="29"/>
      <c r="AM130" s="29"/>
      <c r="AN130" s="29"/>
      <c r="AO130" s="29"/>
      <c r="AP130" s="29"/>
      <c r="AQ130" s="30"/>
      <c r="AR130" s="30"/>
      <c r="AS130" s="30"/>
      <c r="AT130" s="54"/>
      <c r="AU130" s="31"/>
      <c r="AV130" s="32"/>
      <c r="AW130" s="35"/>
      <c r="AX130" s="35"/>
      <c r="AY130" s="50"/>
      <c r="AZ130" s="50"/>
      <c r="BA130" s="35"/>
    </row>
    <row r="131" spans="1:53" ht="15.75" customHeight="1" x14ac:dyDescent="0.25">
      <c r="A131" s="52"/>
      <c r="B131" s="53"/>
      <c r="C131" s="53"/>
      <c r="D131" s="35"/>
      <c r="E131" s="35"/>
      <c r="F131" s="33"/>
      <c r="G131" s="33"/>
      <c r="H131" s="52"/>
      <c r="I131" s="35"/>
      <c r="J131" s="35"/>
      <c r="K131" s="35"/>
      <c r="L131" s="35"/>
      <c r="M131" s="35"/>
      <c r="N131" s="35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30"/>
      <c r="AJ131" s="29"/>
      <c r="AK131" s="29"/>
      <c r="AL131" s="29"/>
      <c r="AM131" s="29"/>
      <c r="AN131" s="29"/>
      <c r="AO131" s="29"/>
      <c r="AP131" s="29"/>
      <c r="AQ131" s="30"/>
      <c r="AR131" s="30"/>
      <c r="AS131" s="30"/>
      <c r="AT131" s="54"/>
      <c r="AU131" s="31"/>
      <c r="AV131" s="32"/>
      <c r="AW131" s="35"/>
      <c r="AX131" s="35"/>
      <c r="AY131" s="50"/>
      <c r="AZ131" s="50"/>
      <c r="BA131" s="35"/>
    </row>
    <row r="132" spans="1:53" ht="15.75" customHeight="1" x14ac:dyDescent="0.25">
      <c r="A132" s="52"/>
      <c r="B132" s="53"/>
      <c r="C132" s="53"/>
      <c r="D132" s="35"/>
      <c r="E132" s="35"/>
      <c r="F132" s="33"/>
      <c r="G132" s="33"/>
      <c r="H132" s="52"/>
      <c r="I132" s="35"/>
      <c r="J132" s="35"/>
      <c r="K132" s="35"/>
      <c r="L132" s="35"/>
      <c r="M132" s="35"/>
      <c r="N132" s="35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30"/>
      <c r="AJ132" s="29"/>
      <c r="AK132" s="29"/>
      <c r="AL132" s="29"/>
      <c r="AM132" s="29"/>
      <c r="AN132" s="29"/>
      <c r="AO132" s="29"/>
      <c r="AP132" s="29"/>
      <c r="AQ132" s="30"/>
      <c r="AR132" s="30"/>
      <c r="AS132" s="30"/>
      <c r="AT132" s="54"/>
      <c r="AU132" s="31"/>
      <c r="AV132" s="32"/>
      <c r="AW132" s="35"/>
      <c r="AX132" s="35"/>
      <c r="AY132" s="50"/>
      <c r="AZ132" s="50"/>
      <c r="BA132" s="35"/>
    </row>
    <row r="133" spans="1:53" ht="15.75" customHeight="1" x14ac:dyDescent="0.25">
      <c r="A133" s="52"/>
      <c r="B133" s="53"/>
      <c r="C133" s="53"/>
      <c r="D133" s="35"/>
      <c r="E133" s="35"/>
      <c r="F133" s="33"/>
      <c r="G133" s="33"/>
      <c r="H133" s="52"/>
      <c r="I133" s="35"/>
      <c r="J133" s="35"/>
      <c r="K133" s="35"/>
      <c r="L133" s="35"/>
      <c r="M133" s="35"/>
      <c r="N133" s="35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30"/>
      <c r="AJ133" s="29"/>
      <c r="AK133" s="29"/>
      <c r="AL133" s="29"/>
      <c r="AM133" s="29"/>
      <c r="AN133" s="29"/>
      <c r="AO133" s="29"/>
      <c r="AP133" s="29"/>
      <c r="AQ133" s="30"/>
      <c r="AR133" s="30"/>
      <c r="AS133" s="30"/>
      <c r="AT133" s="54"/>
      <c r="AU133" s="31"/>
      <c r="AV133" s="32"/>
      <c r="AW133" s="35"/>
      <c r="AX133" s="35"/>
      <c r="AY133" s="50"/>
      <c r="AZ133" s="50"/>
      <c r="BA133" s="35"/>
    </row>
    <row r="134" spans="1:53" ht="15.75" customHeight="1" x14ac:dyDescent="0.25">
      <c r="A134" s="52"/>
      <c r="B134" s="53"/>
      <c r="C134" s="53"/>
      <c r="D134" s="35"/>
      <c r="E134" s="35"/>
      <c r="F134" s="33"/>
      <c r="G134" s="33"/>
      <c r="H134" s="52"/>
      <c r="I134" s="35"/>
      <c r="J134" s="35"/>
      <c r="K134" s="35"/>
      <c r="L134" s="35"/>
      <c r="M134" s="35"/>
      <c r="N134" s="35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30"/>
      <c r="AJ134" s="29"/>
      <c r="AK134" s="29"/>
      <c r="AL134" s="29"/>
      <c r="AM134" s="29"/>
      <c r="AN134" s="29"/>
      <c r="AO134" s="29"/>
      <c r="AP134" s="29"/>
      <c r="AQ134" s="30"/>
      <c r="AR134" s="30"/>
      <c r="AS134" s="30"/>
      <c r="AT134" s="54"/>
      <c r="AU134" s="31"/>
      <c r="AV134" s="32"/>
      <c r="AW134" s="35"/>
      <c r="AX134" s="35"/>
      <c r="AY134" s="50"/>
      <c r="AZ134" s="50"/>
      <c r="BA134" s="35"/>
    </row>
    <row r="135" spans="1:53" ht="15.75" customHeight="1" x14ac:dyDescent="0.25">
      <c r="A135" s="52"/>
      <c r="B135" s="53"/>
      <c r="C135" s="53"/>
      <c r="D135" s="35"/>
      <c r="E135" s="35"/>
      <c r="F135" s="33"/>
      <c r="G135" s="33"/>
      <c r="H135" s="52"/>
      <c r="I135" s="35"/>
      <c r="J135" s="35"/>
      <c r="K135" s="35"/>
      <c r="L135" s="35"/>
      <c r="M135" s="35"/>
      <c r="N135" s="35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30"/>
      <c r="AJ135" s="29"/>
      <c r="AK135" s="29"/>
      <c r="AL135" s="29"/>
      <c r="AM135" s="29"/>
      <c r="AN135" s="29"/>
      <c r="AO135" s="29"/>
      <c r="AP135" s="29"/>
      <c r="AQ135" s="30"/>
      <c r="AR135" s="30"/>
      <c r="AS135" s="30"/>
      <c r="AT135" s="54"/>
      <c r="AU135" s="31"/>
      <c r="AV135" s="32"/>
      <c r="AW135" s="35"/>
      <c r="AX135" s="35"/>
      <c r="AY135" s="50"/>
      <c r="AZ135" s="50"/>
      <c r="BA135" s="35"/>
    </row>
    <row r="136" spans="1:53" ht="15.75" customHeight="1" x14ac:dyDescent="0.25">
      <c r="A136" s="52"/>
      <c r="B136" s="53"/>
      <c r="C136" s="53"/>
      <c r="D136" s="35"/>
      <c r="E136" s="35"/>
      <c r="F136" s="33"/>
      <c r="G136" s="33"/>
      <c r="H136" s="52"/>
      <c r="I136" s="35"/>
      <c r="J136" s="35"/>
      <c r="K136" s="35"/>
      <c r="L136" s="35"/>
      <c r="M136" s="35"/>
      <c r="N136" s="35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30"/>
      <c r="AJ136" s="29"/>
      <c r="AK136" s="29"/>
      <c r="AL136" s="29"/>
      <c r="AM136" s="29"/>
      <c r="AN136" s="29"/>
      <c r="AO136" s="29"/>
      <c r="AP136" s="29"/>
      <c r="AQ136" s="30"/>
      <c r="AR136" s="30"/>
      <c r="AS136" s="30"/>
      <c r="AT136" s="54"/>
      <c r="AU136" s="31"/>
      <c r="AV136" s="32"/>
      <c r="AW136" s="35"/>
      <c r="AX136" s="35"/>
      <c r="AY136" s="50"/>
      <c r="AZ136" s="50"/>
      <c r="BA136" s="35"/>
    </row>
    <row r="137" spans="1:53" ht="15.75" customHeight="1" x14ac:dyDescent="0.25">
      <c r="A137" s="52"/>
      <c r="B137" s="53"/>
      <c r="C137" s="53"/>
      <c r="D137" s="35"/>
      <c r="E137" s="35"/>
      <c r="F137" s="33"/>
      <c r="G137" s="33"/>
      <c r="H137" s="52"/>
      <c r="I137" s="35"/>
      <c r="J137" s="35"/>
      <c r="K137" s="35"/>
      <c r="L137" s="35"/>
      <c r="M137" s="35"/>
      <c r="N137" s="35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30"/>
      <c r="AJ137" s="29"/>
      <c r="AK137" s="29"/>
      <c r="AL137" s="29"/>
      <c r="AM137" s="29"/>
      <c r="AN137" s="29"/>
      <c r="AO137" s="29"/>
      <c r="AP137" s="29"/>
      <c r="AQ137" s="30"/>
      <c r="AR137" s="30"/>
      <c r="AS137" s="30"/>
      <c r="AT137" s="54"/>
      <c r="AU137" s="31"/>
      <c r="AV137" s="32"/>
      <c r="AW137" s="35"/>
      <c r="AX137" s="35"/>
      <c r="AY137" s="50"/>
      <c r="AZ137" s="50"/>
      <c r="BA137" s="35"/>
    </row>
    <row r="138" spans="1:53" ht="15.75" customHeight="1" x14ac:dyDescent="0.25">
      <c r="A138" s="52"/>
      <c r="B138" s="53"/>
      <c r="C138" s="53"/>
      <c r="D138" s="35"/>
      <c r="E138" s="35"/>
      <c r="F138" s="33"/>
      <c r="G138" s="33"/>
      <c r="H138" s="52"/>
      <c r="I138" s="35"/>
      <c r="J138" s="35"/>
      <c r="K138" s="35"/>
      <c r="L138" s="35"/>
      <c r="M138" s="35"/>
      <c r="N138" s="35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30"/>
      <c r="AJ138" s="29"/>
      <c r="AK138" s="29"/>
      <c r="AL138" s="29"/>
      <c r="AM138" s="29"/>
      <c r="AN138" s="29"/>
      <c r="AO138" s="29"/>
      <c r="AP138" s="29"/>
      <c r="AQ138" s="30"/>
      <c r="AR138" s="30"/>
      <c r="AS138" s="30"/>
      <c r="AT138" s="54"/>
      <c r="AU138" s="31"/>
      <c r="AV138" s="32"/>
      <c r="AW138" s="35"/>
      <c r="AX138" s="35"/>
      <c r="AY138" s="50"/>
      <c r="AZ138" s="50"/>
      <c r="BA138" s="35"/>
    </row>
    <row r="139" spans="1:53" ht="15.75" customHeight="1" x14ac:dyDescent="0.25">
      <c r="A139" s="52"/>
      <c r="B139" s="53"/>
      <c r="C139" s="53"/>
      <c r="D139" s="35"/>
      <c r="E139" s="35"/>
      <c r="F139" s="33"/>
      <c r="G139" s="33"/>
      <c r="H139" s="52"/>
      <c r="I139" s="35"/>
      <c r="J139" s="35"/>
      <c r="K139" s="35"/>
      <c r="L139" s="35"/>
      <c r="M139" s="35"/>
      <c r="N139" s="35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30"/>
      <c r="AJ139" s="29"/>
      <c r="AK139" s="29"/>
      <c r="AL139" s="29"/>
      <c r="AM139" s="29"/>
      <c r="AN139" s="29"/>
      <c r="AO139" s="29"/>
      <c r="AP139" s="29"/>
      <c r="AQ139" s="30"/>
      <c r="AR139" s="30"/>
      <c r="AS139" s="30"/>
      <c r="AT139" s="54"/>
      <c r="AU139" s="31"/>
      <c r="AV139" s="32"/>
      <c r="AW139" s="35"/>
      <c r="AX139" s="35"/>
      <c r="AY139" s="50"/>
      <c r="AZ139" s="50"/>
      <c r="BA139" s="35"/>
    </row>
    <row r="140" spans="1:53" ht="15.75" customHeight="1" x14ac:dyDescent="0.25">
      <c r="A140" s="52"/>
      <c r="B140" s="53"/>
      <c r="C140" s="53"/>
      <c r="D140" s="35"/>
      <c r="E140" s="35"/>
      <c r="F140" s="33"/>
      <c r="G140" s="33"/>
      <c r="H140" s="52"/>
      <c r="I140" s="35"/>
      <c r="J140" s="35"/>
      <c r="K140" s="35"/>
      <c r="L140" s="35"/>
      <c r="M140" s="35"/>
      <c r="N140" s="35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30"/>
      <c r="AJ140" s="29"/>
      <c r="AK140" s="29"/>
      <c r="AL140" s="29"/>
      <c r="AM140" s="29"/>
      <c r="AN140" s="29"/>
      <c r="AO140" s="29"/>
      <c r="AP140" s="29"/>
      <c r="AQ140" s="30"/>
      <c r="AR140" s="30"/>
      <c r="AS140" s="30"/>
      <c r="AT140" s="54"/>
      <c r="AU140" s="31"/>
      <c r="AV140" s="32"/>
      <c r="AW140" s="35"/>
      <c r="AX140" s="35"/>
      <c r="AY140" s="50"/>
      <c r="AZ140" s="50"/>
      <c r="BA140" s="35"/>
    </row>
    <row r="141" spans="1:53" ht="15.75" customHeight="1" x14ac:dyDescent="0.25">
      <c r="A141" s="52"/>
      <c r="B141" s="53"/>
      <c r="C141" s="53"/>
      <c r="D141" s="35"/>
      <c r="E141" s="35"/>
      <c r="F141" s="33"/>
      <c r="G141" s="33"/>
      <c r="H141" s="52"/>
      <c r="I141" s="35"/>
      <c r="J141" s="35"/>
      <c r="K141" s="35"/>
      <c r="L141" s="35"/>
      <c r="M141" s="35"/>
      <c r="N141" s="35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30"/>
      <c r="AJ141" s="29"/>
      <c r="AK141" s="29"/>
      <c r="AL141" s="29"/>
      <c r="AM141" s="29"/>
      <c r="AN141" s="29"/>
      <c r="AO141" s="29"/>
      <c r="AP141" s="29"/>
      <c r="AQ141" s="30"/>
      <c r="AR141" s="30"/>
      <c r="AS141" s="30"/>
      <c r="AT141" s="54"/>
      <c r="AU141" s="31"/>
      <c r="AV141" s="32"/>
      <c r="AW141" s="35"/>
      <c r="AX141" s="35"/>
      <c r="AY141" s="50"/>
      <c r="AZ141" s="50"/>
      <c r="BA141" s="35"/>
    </row>
    <row r="142" spans="1:53" ht="15.75" customHeight="1" x14ac:dyDescent="0.25">
      <c r="A142" s="52"/>
      <c r="B142" s="53"/>
      <c r="C142" s="53"/>
      <c r="D142" s="35"/>
      <c r="E142" s="35"/>
      <c r="F142" s="33"/>
      <c r="G142" s="33"/>
      <c r="H142" s="52"/>
      <c r="I142" s="35"/>
      <c r="J142" s="35"/>
      <c r="K142" s="35"/>
      <c r="L142" s="35"/>
      <c r="M142" s="35"/>
      <c r="N142" s="35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30"/>
      <c r="AJ142" s="29"/>
      <c r="AK142" s="29"/>
      <c r="AL142" s="29"/>
      <c r="AM142" s="29"/>
      <c r="AN142" s="29"/>
      <c r="AO142" s="29"/>
      <c r="AP142" s="29"/>
      <c r="AQ142" s="30"/>
      <c r="AR142" s="30"/>
      <c r="AS142" s="30"/>
      <c r="AT142" s="54"/>
      <c r="AU142" s="31"/>
      <c r="AV142" s="32"/>
      <c r="AW142" s="35"/>
      <c r="AX142" s="35"/>
      <c r="AY142" s="50"/>
      <c r="AZ142" s="50"/>
      <c r="BA142" s="35"/>
    </row>
    <row r="143" spans="1:53" ht="15.75" customHeight="1" x14ac:dyDescent="0.25">
      <c r="A143" s="52"/>
      <c r="B143" s="53"/>
      <c r="C143" s="53"/>
      <c r="D143" s="35"/>
      <c r="E143" s="35"/>
      <c r="F143" s="33"/>
      <c r="G143" s="33"/>
      <c r="H143" s="52"/>
      <c r="I143" s="35"/>
      <c r="J143" s="35"/>
      <c r="K143" s="35"/>
      <c r="L143" s="35"/>
      <c r="M143" s="35"/>
      <c r="N143" s="35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30"/>
      <c r="AJ143" s="29"/>
      <c r="AK143" s="29"/>
      <c r="AL143" s="29"/>
      <c r="AM143" s="29"/>
      <c r="AN143" s="29"/>
      <c r="AO143" s="29"/>
      <c r="AP143" s="29"/>
      <c r="AQ143" s="30"/>
      <c r="AR143" s="30"/>
      <c r="AS143" s="30"/>
      <c r="AT143" s="54"/>
      <c r="AU143" s="31"/>
      <c r="AV143" s="32"/>
      <c r="AW143" s="35"/>
      <c r="AX143" s="35"/>
      <c r="AY143" s="50"/>
      <c r="AZ143" s="50"/>
      <c r="BA143" s="35"/>
    </row>
    <row r="144" spans="1:53" ht="15.75" customHeight="1" x14ac:dyDescent="0.25">
      <c r="A144" s="52"/>
      <c r="B144" s="53"/>
      <c r="C144" s="53"/>
      <c r="D144" s="35"/>
      <c r="E144" s="35"/>
      <c r="F144" s="33"/>
      <c r="G144" s="33"/>
      <c r="H144" s="52"/>
      <c r="I144" s="35"/>
      <c r="J144" s="35"/>
      <c r="K144" s="35"/>
      <c r="L144" s="35"/>
      <c r="M144" s="35"/>
      <c r="N144" s="35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30"/>
      <c r="AJ144" s="29"/>
      <c r="AK144" s="29"/>
      <c r="AL144" s="29"/>
      <c r="AM144" s="29"/>
      <c r="AN144" s="29"/>
      <c r="AO144" s="29"/>
      <c r="AP144" s="29"/>
      <c r="AQ144" s="30"/>
      <c r="AR144" s="30"/>
      <c r="AS144" s="30"/>
      <c r="AT144" s="54"/>
      <c r="AU144" s="31"/>
      <c r="AV144" s="32"/>
      <c r="AW144" s="35"/>
      <c r="AX144" s="35"/>
      <c r="AY144" s="50"/>
      <c r="AZ144" s="50"/>
      <c r="BA144" s="35"/>
    </row>
    <row r="145" spans="1:53" ht="15.75" customHeight="1" x14ac:dyDescent="0.25">
      <c r="A145" s="52"/>
      <c r="B145" s="53"/>
      <c r="C145" s="53"/>
      <c r="D145" s="35"/>
      <c r="E145" s="35"/>
      <c r="F145" s="33"/>
      <c r="G145" s="33"/>
      <c r="H145" s="52"/>
      <c r="I145" s="35"/>
      <c r="J145" s="35"/>
      <c r="K145" s="35"/>
      <c r="L145" s="35"/>
      <c r="M145" s="35"/>
      <c r="N145" s="35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30"/>
      <c r="AJ145" s="29"/>
      <c r="AK145" s="29"/>
      <c r="AL145" s="29"/>
      <c r="AM145" s="29"/>
      <c r="AN145" s="29"/>
      <c r="AO145" s="29"/>
      <c r="AP145" s="29"/>
      <c r="AQ145" s="30"/>
      <c r="AR145" s="30"/>
      <c r="AS145" s="30"/>
      <c r="AT145" s="54"/>
      <c r="AU145" s="31"/>
      <c r="AV145" s="32"/>
      <c r="AW145" s="35"/>
      <c r="AX145" s="35"/>
      <c r="AY145" s="50"/>
      <c r="AZ145" s="50"/>
      <c r="BA145" s="35"/>
    </row>
    <row r="146" spans="1:53" ht="15.75" customHeight="1" x14ac:dyDescent="0.25">
      <c r="A146" s="52"/>
      <c r="B146" s="53"/>
      <c r="C146" s="53"/>
      <c r="D146" s="35"/>
      <c r="E146" s="35"/>
      <c r="F146" s="33"/>
      <c r="G146" s="33"/>
      <c r="H146" s="52"/>
      <c r="I146" s="35"/>
      <c r="J146" s="35"/>
      <c r="K146" s="35"/>
      <c r="L146" s="35"/>
      <c r="M146" s="35"/>
      <c r="N146" s="35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30"/>
      <c r="AJ146" s="29"/>
      <c r="AK146" s="29"/>
      <c r="AL146" s="29"/>
      <c r="AM146" s="29"/>
      <c r="AN146" s="29"/>
      <c r="AO146" s="29"/>
      <c r="AP146" s="29"/>
      <c r="AQ146" s="30"/>
      <c r="AR146" s="30"/>
      <c r="AS146" s="30"/>
      <c r="AT146" s="54"/>
      <c r="AU146" s="31"/>
      <c r="AV146" s="32"/>
      <c r="AW146" s="35"/>
      <c r="AX146" s="35"/>
      <c r="AY146" s="50"/>
      <c r="AZ146" s="50"/>
      <c r="BA146" s="35"/>
    </row>
    <row r="147" spans="1:53" ht="15.75" customHeight="1" x14ac:dyDescent="0.25">
      <c r="A147" s="52"/>
      <c r="B147" s="53"/>
      <c r="C147" s="53"/>
      <c r="D147" s="35"/>
      <c r="E147" s="35"/>
      <c r="F147" s="33"/>
      <c r="G147" s="33"/>
      <c r="H147" s="52"/>
      <c r="I147" s="35"/>
      <c r="J147" s="35"/>
      <c r="K147" s="35"/>
      <c r="L147" s="35"/>
      <c r="M147" s="35"/>
      <c r="N147" s="35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30"/>
      <c r="AJ147" s="29"/>
      <c r="AK147" s="29"/>
      <c r="AL147" s="29"/>
      <c r="AM147" s="29"/>
      <c r="AN147" s="29"/>
      <c r="AO147" s="29"/>
      <c r="AP147" s="29"/>
      <c r="AQ147" s="30"/>
      <c r="AR147" s="30"/>
      <c r="AS147" s="30"/>
      <c r="AT147" s="54"/>
      <c r="AU147" s="31"/>
      <c r="AV147" s="32"/>
      <c r="AW147" s="35"/>
      <c r="AX147" s="35"/>
      <c r="AY147" s="50"/>
      <c r="AZ147" s="50"/>
      <c r="BA147" s="35"/>
    </row>
    <row r="148" spans="1:53" ht="15.75" customHeight="1" x14ac:dyDescent="0.25">
      <c r="A148" s="52"/>
      <c r="B148" s="53"/>
      <c r="C148" s="53"/>
      <c r="D148" s="35"/>
      <c r="E148" s="35"/>
      <c r="F148" s="33"/>
      <c r="G148" s="33"/>
      <c r="H148" s="52"/>
      <c r="I148" s="35"/>
      <c r="J148" s="35"/>
      <c r="K148" s="35"/>
      <c r="L148" s="35"/>
      <c r="M148" s="35"/>
      <c r="N148" s="35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30"/>
      <c r="AJ148" s="29"/>
      <c r="AK148" s="29"/>
      <c r="AL148" s="29"/>
      <c r="AM148" s="29"/>
      <c r="AN148" s="29"/>
      <c r="AO148" s="29"/>
      <c r="AP148" s="29"/>
      <c r="AQ148" s="30"/>
      <c r="AR148" s="30"/>
      <c r="AS148" s="30"/>
      <c r="AT148" s="54"/>
      <c r="AU148" s="31"/>
      <c r="AV148" s="32"/>
      <c r="AW148" s="35"/>
      <c r="AX148" s="35"/>
      <c r="AY148" s="50"/>
      <c r="AZ148" s="50"/>
      <c r="BA148" s="35"/>
    </row>
    <row r="149" spans="1:53" ht="15.75" customHeight="1" x14ac:dyDescent="0.25">
      <c r="A149" s="52"/>
      <c r="B149" s="53"/>
      <c r="C149" s="53"/>
      <c r="D149" s="35"/>
      <c r="E149" s="35"/>
      <c r="F149" s="33"/>
      <c r="G149" s="33"/>
      <c r="H149" s="52"/>
      <c r="I149" s="35"/>
      <c r="J149" s="35"/>
      <c r="K149" s="35"/>
      <c r="L149" s="35"/>
      <c r="M149" s="35"/>
      <c r="N149" s="35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30"/>
      <c r="AJ149" s="29"/>
      <c r="AK149" s="29"/>
      <c r="AL149" s="29"/>
      <c r="AM149" s="29"/>
      <c r="AN149" s="29"/>
      <c r="AO149" s="29"/>
      <c r="AP149" s="29"/>
      <c r="AQ149" s="30"/>
      <c r="AR149" s="30"/>
      <c r="AS149" s="30"/>
      <c r="AT149" s="54"/>
      <c r="AU149" s="31"/>
      <c r="AV149" s="32"/>
      <c r="AW149" s="35"/>
      <c r="AX149" s="35"/>
      <c r="AY149" s="50"/>
      <c r="AZ149" s="50"/>
      <c r="BA149" s="35"/>
    </row>
    <row r="150" spans="1:53" ht="15.75" customHeight="1" x14ac:dyDescent="0.25">
      <c r="A150" s="52"/>
      <c r="B150" s="53"/>
      <c r="C150" s="53"/>
      <c r="D150" s="35"/>
      <c r="E150" s="35"/>
      <c r="F150" s="33"/>
      <c r="G150" s="33"/>
      <c r="H150" s="52"/>
      <c r="I150" s="35"/>
      <c r="J150" s="35"/>
      <c r="K150" s="35"/>
      <c r="L150" s="35"/>
      <c r="M150" s="35"/>
      <c r="N150" s="35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30"/>
      <c r="AJ150" s="29"/>
      <c r="AK150" s="29"/>
      <c r="AL150" s="29"/>
      <c r="AM150" s="29"/>
      <c r="AN150" s="29"/>
      <c r="AO150" s="29"/>
      <c r="AP150" s="29"/>
      <c r="AQ150" s="30"/>
      <c r="AR150" s="30"/>
      <c r="AS150" s="30"/>
      <c r="AT150" s="54"/>
      <c r="AU150" s="31"/>
      <c r="AV150" s="32"/>
      <c r="AW150" s="35"/>
      <c r="AX150" s="35"/>
      <c r="AY150" s="50"/>
      <c r="AZ150" s="50"/>
      <c r="BA150" s="35"/>
    </row>
    <row r="151" spans="1:53" ht="15.75" customHeight="1" x14ac:dyDescent="0.25">
      <c r="A151" s="52"/>
      <c r="B151" s="53"/>
      <c r="C151" s="53"/>
      <c r="D151" s="35"/>
      <c r="E151" s="35"/>
      <c r="F151" s="33"/>
      <c r="G151" s="33"/>
      <c r="H151" s="52"/>
      <c r="I151" s="35"/>
      <c r="J151" s="35"/>
      <c r="K151" s="35"/>
      <c r="L151" s="35"/>
      <c r="M151" s="35"/>
      <c r="N151" s="35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30"/>
      <c r="AJ151" s="29"/>
      <c r="AK151" s="29"/>
      <c r="AL151" s="29"/>
      <c r="AM151" s="29"/>
      <c r="AN151" s="29"/>
      <c r="AO151" s="29"/>
      <c r="AP151" s="29"/>
      <c r="AQ151" s="30"/>
      <c r="AR151" s="30"/>
      <c r="AS151" s="30"/>
      <c r="AT151" s="54"/>
      <c r="AU151" s="31"/>
      <c r="AV151" s="32"/>
      <c r="AW151" s="35"/>
      <c r="AX151" s="35"/>
      <c r="AY151" s="50"/>
      <c r="AZ151" s="50"/>
      <c r="BA151" s="35"/>
    </row>
    <row r="152" spans="1:53" ht="15.75" customHeight="1" x14ac:dyDescent="0.25">
      <c r="A152" s="52"/>
      <c r="B152" s="53"/>
      <c r="C152" s="53"/>
      <c r="D152" s="35"/>
      <c r="E152" s="35"/>
      <c r="F152" s="33"/>
      <c r="G152" s="33"/>
      <c r="H152" s="52"/>
      <c r="I152" s="35"/>
      <c r="J152" s="35"/>
      <c r="K152" s="35"/>
      <c r="L152" s="35"/>
      <c r="M152" s="35"/>
      <c r="N152" s="35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30"/>
      <c r="AJ152" s="29"/>
      <c r="AK152" s="29"/>
      <c r="AL152" s="29"/>
      <c r="AM152" s="29"/>
      <c r="AN152" s="29"/>
      <c r="AO152" s="29"/>
      <c r="AP152" s="29"/>
      <c r="AQ152" s="30"/>
      <c r="AR152" s="30"/>
      <c r="AS152" s="30"/>
      <c r="AT152" s="54"/>
      <c r="AU152" s="31"/>
      <c r="AV152" s="32"/>
      <c r="AW152" s="35"/>
      <c r="AX152" s="35"/>
      <c r="AY152" s="50"/>
      <c r="AZ152" s="50"/>
      <c r="BA152" s="35"/>
    </row>
    <row r="153" spans="1:53" ht="15.75" customHeight="1" x14ac:dyDescent="0.25">
      <c r="A153" s="52"/>
      <c r="B153" s="53"/>
      <c r="C153" s="53"/>
      <c r="D153" s="35"/>
      <c r="E153" s="35"/>
      <c r="F153" s="33"/>
      <c r="G153" s="33"/>
      <c r="H153" s="52"/>
      <c r="I153" s="35"/>
      <c r="J153" s="35"/>
      <c r="K153" s="35"/>
      <c r="L153" s="35"/>
      <c r="M153" s="35"/>
      <c r="N153" s="35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30"/>
      <c r="AJ153" s="29"/>
      <c r="AK153" s="29"/>
      <c r="AL153" s="29"/>
      <c r="AM153" s="29"/>
      <c r="AN153" s="29"/>
      <c r="AO153" s="29"/>
      <c r="AP153" s="29"/>
      <c r="AQ153" s="30"/>
      <c r="AR153" s="30"/>
      <c r="AS153" s="30"/>
      <c r="AT153" s="54"/>
      <c r="AU153" s="31"/>
      <c r="AV153" s="32"/>
      <c r="AW153" s="35"/>
      <c r="AX153" s="35"/>
      <c r="AY153" s="50"/>
      <c r="AZ153" s="50"/>
      <c r="BA153" s="35"/>
    </row>
    <row r="154" spans="1:53" ht="15.75" customHeight="1" x14ac:dyDescent="0.25">
      <c r="A154" s="52"/>
      <c r="B154" s="53"/>
      <c r="C154" s="53"/>
      <c r="D154" s="35"/>
      <c r="E154" s="35"/>
      <c r="F154" s="33"/>
      <c r="G154" s="33"/>
      <c r="H154" s="52"/>
      <c r="I154" s="35"/>
      <c r="J154" s="35"/>
      <c r="K154" s="35"/>
      <c r="L154" s="35"/>
      <c r="M154" s="35"/>
      <c r="N154" s="35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30"/>
      <c r="AJ154" s="29"/>
      <c r="AK154" s="29"/>
      <c r="AL154" s="29"/>
      <c r="AM154" s="29"/>
      <c r="AN154" s="29"/>
      <c r="AO154" s="29"/>
      <c r="AP154" s="29"/>
      <c r="AQ154" s="30"/>
      <c r="AR154" s="30"/>
      <c r="AS154" s="30"/>
      <c r="AT154" s="54"/>
      <c r="AU154" s="31"/>
      <c r="AV154" s="32"/>
      <c r="AW154" s="35"/>
      <c r="AX154" s="35"/>
      <c r="AY154" s="50"/>
      <c r="AZ154" s="50"/>
      <c r="BA154" s="35"/>
    </row>
    <row r="155" spans="1:53" ht="15.75" customHeight="1" x14ac:dyDescent="0.25">
      <c r="A155" s="52"/>
      <c r="B155" s="53"/>
      <c r="C155" s="53"/>
      <c r="D155" s="35"/>
      <c r="E155" s="35"/>
      <c r="F155" s="33"/>
      <c r="G155" s="33"/>
      <c r="H155" s="52"/>
      <c r="I155" s="35"/>
      <c r="J155" s="35"/>
      <c r="K155" s="35"/>
      <c r="L155" s="35"/>
      <c r="M155" s="35"/>
      <c r="N155" s="35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30"/>
      <c r="AJ155" s="29"/>
      <c r="AK155" s="29"/>
      <c r="AL155" s="29"/>
      <c r="AM155" s="29"/>
      <c r="AN155" s="29"/>
      <c r="AO155" s="29"/>
      <c r="AP155" s="29"/>
      <c r="AQ155" s="30"/>
      <c r="AR155" s="30"/>
      <c r="AS155" s="30"/>
      <c r="AT155" s="54"/>
      <c r="AU155" s="31"/>
      <c r="AV155" s="32"/>
      <c r="AW155" s="35"/>
      <c r="AX155" s="35"/>
      <c r="AY155" s="50"/>
      <c r="AZ155" s="50"/>
      <c r="BA155" s="35"/>
    </row>
    <row r="156" spans="1:53" ht="15.75" customHeight="1" x14ac:dyDescent="0.25">
      <c r="A156" s="52"/>
      <c r="B156" s="53"/>
      <c r="C156" s="53"/>
      <c r="D156" s="35"/>
      <c r="E156" s="35"/>
      <c r="F156" s="33"/>
      <c r="G156" s="33"/>
      <c r="H156" s="52"/>
      <c r="I156" s="35"/>
      <c r="J156" s="35"/>
      <c r="K156" s="35"/>
      <c r="L156" s="35"/>
      <c r="M156" s="35"/>
      <c r="N156" s="35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30"/>
      <c r="AJ156" s="29"/>
      <c r="AK156" s="29"/>
      <c r="AL156" s="29"/>
      <c r="AM156" s="29"/>
      <c r="AN156" s="29"/>
      <c r="AO156" s="29"/>
      <c r="AP156" s="29"/>
      <c r="AQ156" s="30"/>
      <c r="AR156" s="30"/>
      <c r="AS156" s="30"/>
      <c r="AT156" s="54"/>
      <c r="AU156" s="31"/>
      <c r="AV156" s="32"/>
      <c r="AW156" s="35"/>
      <c r="AX156" s="35"/>
      <c r="AY156" s="50"/>
      <c r="AZ156" s="50"/>
      <c r="BA156" s="35"/>
    </row>
    <row r="157" spans="1:53" ht="15.75" customHeight="1" x14ac:dyDescent="0.25">
      <c r="A157" s="52"/>
      <c r="B157" s="53"/>
      <c r="C157" s="53"/>
      <c r="D157" s="35"/>
      <c r="E157" s="35"/>
      <c r="F157" s="33"/>
      <c r="G157" s="33"/>
      <c r="H157" s="52"/>
      <c r="I157" s="35"/>
      <c r="J157" s="35"/>
      <c r="K157" s="35"/>
      <c r="L157" s="35"/>
      <c r="M157" s="35"/>
      <c r="N157" s="35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30"/>
      <c r="AJ157" s="29"/>
      <c r="AK157" s="29"/>
      <c r="AL157" s="29"/>
      <c r="AM157" s="29"/>
      <c r="AN157" s="29"/>
      <c r="AO157" s="29"/>
      <c r="AP157" s="29"/>
      <c r="AQ157" s="30"/>
      <c r="AR157" s="30"/>
      <c r="AS157" s="30"/>
      <c r="AT157" s="54"/>
      <c r="AU157" s="31"/>
      <c r="AV157" s="32"/>
      <c r="AW157" s="35"/>
      <c r="AX157" s="35"/>
      <c r="AY157" s="50"/>
      <c r="AZ157" s="50"/>
      <c r="BA157" s="35"/>
    </row>
    <row r="158" spans="1:53" ht="15.75" customHeight="1" x14ac:dyDescent="0.25">
      <c r="A158" s="52"/>
      <c r="B158" s="53"/>
      <c r="C158" s="53"/>
      <c r="D158" s="35"/>
      <c r="E158" s="35"/>
      <c r="F158" s="33"/>
      <c r="G158" s="33"/>
      <c r="H158" s="52"/>
      <c r="I158" s="35"/>
      <c r="J158" s="35"/>
      <c r="K158" s="35"/>
      <c r="L158" s="35"/>
      <c r="M158" s="35"/>
      <c r="N158" s="35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30"/>
      <c r="AJ158" s="29"/>
      <c r="AK158" s="29"/>
      <c r="AL158" s="29"/>
      <c r="AM158" s="29"/>
      <c r="AN158" s="29"/>
      <c r="AO158" s="29"/>
      <c r="AP158" s="29"/>
      <c r="AQ158" s="30"/>
      <c r="AR158" s="30"/>
      <c r="AS158" s="30"/>
      <c r="AT158" s="54"/>
      <c r="AU158" s="31"/>
      <c r="AV158" s="32"/>
      <c r="AW158" s="35"/>
      <c r="AX158" s="35"/>
      <c r="AY158" s="50"/>
      <c r="AZ158" s="50"/>
      <c r="BA158" s="35"/>
    </row>
    <row r="159" spans="1:53" ht="15.75" customHeight="1" x14ac:dyDescent="0.25">
      <c r="A159" s="52"/>
      <c r="B159" s="53"/>
      <c r="C159" s="53"/>
      <c r="D159" s="35"/>
      <c r="E159" s="35"/>
      <c r="F159" s="33"/>
      <c r="G159" s="33"/>
      <c r="H159" s="52"/>
      <c r="I159" s="35"/>
      <c r="J159" s="35"/>
      <c r="K159" s="35"/>
      <c r="L159" s="35"/>
      <c r="M159" s="35"/>
      <c r="N159" s="35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30"/>
      <c r="AJ159" s="29"/>
      <c r="AK159" s="29"/>
      <c r="AL159" s="29"/>
      <c r="AM159" s="29"/>
      <c r="AN159" s="29"/>
      <c r="AO159" s="29"/>
      <c r="AP159" s="29"/>
      <c r="AQ159" s="30"/>
      <c r="AR159" s="30"/>
      <c r="AS159" s="30"/>
      <c r="AT159" s="54"/>
      <c r="AU159" s="31"/>
      <c r="AV159" s="32"/>
      <c r="AW159" s="35"/>
      <c r="AX159" s="35"/>
      <c r="AY159" s="50"/>
      <c r="AZ159" s="50"/>
      <c r="BA159" s="35"/>
    </row>
    <row r="160" spans="1:53" ht="15.75" customHeight="1" x14ac:dyDescent="0.25">
      <c r="A160" s="52"/>
      <c r="B160" s="53"/>
      <c r="C160" s="53"/>
      <c r="D160" s="35"/>
      <c r="E160" s="35"/>
      <c r="F160" s="33"/>
      <c r="G160" s="33"/>
      <c r="H160" s="52"/>
      <c r="I160" s="35"/>
      <c r="J160" s="35"/>
      <c r="K160" s="35"/>
      <c r="L160" s="35"/>
      <c r="M160" s="35"/>
      <c r="N160" s="35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30"/>
      <c r="AJ160" s="29"/>
      <c r="AK160" s="29"/>
      <c r="AL160" s="29"/>
      <c r="AM160" s="29"/>
      <c r="AN160" s="29"/>
      <c r="AO160" s="29"/>
      <c r="AP160" s="29"/>
      <c r="AQ160" s="30"/>
      <c r="AR160" s="30"/>
      <c r="AS160" s="30"/>
      <c r="AT160" s="54"/>
      <c r="AU160" s="31"/>
      <c r="AV160" s="32"/>
      <c r="AW160" s="35"/>
      <c r="AX160" s="35"/>
      <c r="AY160" s="50"/>
      <c r="AZ160" s="50"/>
      <c r="BA160" s="35"/>
    </row>
    <row r="161" spans="1:53" ht="15.75" customHeight="1" x14ac:dyDescent="0.25">
      <c r="A161" s="52"/>
      <c r="B161" s="53"/>
      <c r="C161" s="53"/>
      <c r="D161" s="35"/>
      <c r="E161" s="35"/>
      <c r="F161" s="33"/>
      <c r="G161" s="33"/>
      <c r="H161" s="52"/>
      <c r="I161" s="35"/>
      <c r="J161" s="35"/>
      <c r="K161" s="35"/>
      <c r="L161" s="35"/>
      <c r="M161" s="35"/>
      <c r="N161" s="35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30"/>
      <c r="AJ161" s="29"/>
      <c r="AK161" s="29"/>
      <c r="AL161" s="29"/>
      <c r="AM161" s="29"/>
      <c r="AN161" s="29"/>
      <c r="AO161" s="29"/>
      <c r="AP161" s="29"/>
      <c r="AQ161" s="30"/>
      <c r="AR161" s="30"/>
      <c r="AS161" s="30"/>
      <c r="AT161" s="54"/>
      <c r="AU161" s="31"/>
      <c r="AV161" s="32"/>
      <c r="AW161" s="35"/>
      <c r="AX161" s="35"/>
      <c r="AY161" s="50"/>
      <c r="AZ161" s="50"/>
      <c r="BA161" s="35"/>
    </row>
    <row r="162" spans="1:53" ht="15.75" customHeight="1" x14ac:dyDescent="0.25">
      <c r="A162" s="52"/>
      <c r="B162" s="53"/>
      <c r="C162" s="53"/>
      <c r="D162" s="35"/>
      <c r="E162" s="35"/>
      <c r="F162" s="33"/>
      <c r="G162" s="33"/>
      <c r="H162" s="52"/>
      <c r="I162" s="35"/>
      <c r="J162" s="35"/>
      <c r="K162" s="35"/>
      <c r="L162" s="35"/>
      <c r="M162" s="35"/>
      <c r="N162" s="35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30"/>
      <c r="AJ162" s="29"/>
      <c r="AK162" s="29"/>
      <c r="AL162" s="29"/>
      <c r="AM162" s="29"/>
      <c r="AN162" s="29"/>
      <c r="AO162" s="29"/>
      <c r="AP162" s="29"/>
      <c r="AQ162" s="30"/>
      <c r="AR162" s="30"/>
      <c r="AS162" s="30"/>
      <c r="AT162" s="54"/>
      <c r="AU162" s="31"/>
      <c r="AV162" s="32"/>
      <c r="AW162" s="35"/>
      <c r="AX162" s="35"/>
      <c r="AY162" s="50"/>
      <c r="AZ162" s="50"/>
      <c r="BA162" s="35"/>
    </row>
    <row r="163" spans="1:53" ht="15.75" customHeight="1" x14ac:dyDescent="0.25">
      <c r="A163" s="52"/>
      <c r="B163" s="53"/>
      <c r="C163" s="53"/>
      <c r="D163" s="35"/>
      <c r="E163" s="35"/>
      <c r="F163" s="33"/>
      <c r="G163" s="33"/>
      <c r="H163" s="52"/>
      <c r="I163" s="35"/>
      <c r="J163" s="35"/>
      <c r="K163" s="35"/>
      <c r="L163" s="35"/>
      <c r="M163" s="35"/>
      <c r="N163" s="35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30"/>
      <c r="AJ163" s="29"/>
      <c r="AK163" s="29"/>
      <c r="AL163" s="29"/>
      <c r="AM163" s="29"/>
      <c r="AN163" s="29"/>
      <c r="AO163" s="29"/>
      <c r="AP163" s="29"/>
      <c r="AQ163" s="30"/>
      <c r="AR163" s="30"/>
      <c r="AS163" s="30"/>
      <c r="AT163" s="54"/>
      <c r="AU163" s="31"/>
      <c r="AV163" s="32"/>
      <c r="AW163" s="35"/>
      <c r="AX163" s="35"/>
      <c r="AY163" s="50"/>
      <c r="AZ163" s="50"/>
      <c r="BA163" s="35"/>
    </row>
    <row r="164" spans="1:53" ht="15.75" customHeight="1" x14ac:dyDescent="0.25">
      <c r="A164" s="52"/>
      <c r="B164" s="53"/>
      <c r="C164" s="53"/>
      <c r="D164" s="35"/>
      <c r="E164" s="35"/>
      <c r="F164" s="33"/>
      <c r="G164" s="33"/>
      <c r="H164" s="52"/>
      <c r="I164" s="35"/>
      <c r="J164" s="35"/>
      <c r="K164" s="35"/>
      <c r="L164" s="35"/>
      <c r="M164" s="35"/>
      <c r="N164" s="35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30"/>
      <c r="AJ164" s="29"/>
      <c r="AK164" s="29"/>
      <c r="AL164" s="29"/>
      <c r="AM164" s="29"/>
      <c r="AN164" s="29"/>
      <c r="AO164" s="29"/>
      <c r="AP164" s="29"/>
      <c r="AQ164" s="30"/>
      <c r="AR164" s="30"/>
      <c r="AS164" s="30"/>
      <c r="AT164" s="54"/>
      <c r="AU164" s="31"/>
      <c r="AV164" s="32"/>
      <c r="AW164" s="35"/>
      <c r="AX164" s="35"/>
      <c r="AY164" s="50"/>
      <c r="AZ164" s="50"/>
      <c r="BA164" s="35"/>
    </row>
    <row r="165" spans="1:53" ht="15.75" customHeight="1" x14ac:dyDescent="0.25">
      <c r="A165" s="52"/>
      <c r="B165" s="53"/>
      <c r="C165" s="53"/>
      <c r="D165" s="35"/>
      <c r="E165" s="35"/>
      <c r="F165" s="33"/>
      <c r="G165" s="33"/>
      <c r="H165" s="52"/>
      <c r="I165" s="35"/>
      <c r="J165" s="35"/>
      <c r="K165" s="35"/>
      <c r="L165" s="35"/>
      <c r="M165" s="35"/>
      <c r="N165" s="35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30"/>
      <c r="AJ165" s="29"/>
      <c r="AK165" s="29"/>
      <c r="AL165" s="29"/>
      <c r="AM165" s="29"/>
      <c r="AN165" s="29"/>
      <c r="AO165" s="29"/>
      <c r="AP165" s="29"/>
      <c r="AQ165" s="30"/>
      <c r="AR165" s="30"/>
      <c r="AS165" s="30"/>
      <c r="AT165" s="54"/>
      <c r="AU165" s="31"/>
      <c r="AV165" s="32"/>
      <c r="AW165" s="35"/>
      <c r="AX165" s="35"/>
      <c r="AY165" s="50"/>
      <c r="AZ165" s="50"/>
      <c r="BA165" s="35"/>
    </row>
    <row r="166" spans="1:53" ht="15.75" customHeight="1" x14ac:dyDescent="0.25">
      <c r="A166" s="52"/>
      <c r="B166" s="53"/>
      <c r="C166" s="53"/>
      <c r="D166" s="35"/>
      <c r="E166" s="35"/>
      <c r="F166" s="33"/>
      <c r="G166" s="33"/>
      <c r="H166" s="52"/>
      <c r="I166" s="35"/>
      <c r="J166" s="35"/>
      <c r="K166" s="35"/>
      <c r="L166" s="35"/>
      <c r="M166" s="35"/>
      <c r="N166" s="35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30"/>
      <c r="AJ166" s="29"/>
      <c r="AK166" s="29"/>
      <c r="AL166" s="29"/>
      <c r="AM166" s="29"/>
      <c r="AN166" s="29"/>
      <c r="AO166" s="29"/>
      <c r="AP166" s="29"/>
      <c r="AQ166" s="30"/>
      <c r="AR166" s="30"/>
      <c r="AS166" s="30"/>
      <c r="AT166" s="54"/>
      <c r="AU166" s="31"/>
      <c r="AV166" s="32"/>
      <c r="AW166" s="35"/>
      <c r="AX166" s="35"/>
      <c r="AY166" s="50"/>
      <c r="AZ166" s="50"/>
      <c r="BA166" s="35"/>
    </row>
    <row r="167" spans="1:53" ht="15.75" customHeight="1" x14ac:dyDescent="0.25">
      <c r="A167" s="52"/>
      <c r="B167" s="53"/>
      <c r="C167" s="53"/>
      <c r="D167" s="35"/>
      <c r="E167" s="35"/>
      <c r="F167" s="33"/>
      <c r="G167" s="33"/>
      <c r="H167" s="52"/>
      <c r="I167" s="35"/>
      <c r="J167" s="35"/>
      <c r="K167" s="35"/>
      <c r="L167" s="35"/>
      <c r="M167" s="35"/>
      <c r="N167" s="35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30"/>
      <c r="AJ167" s="29"/>
      <c r="AK167" s="29"/>
      <c r="AL167" s="29"/>
      <c r="AM167" s="29"/>
      <c r="AN167" s="29"/>
      <c r="AO167" s="29"/>
      <c r="AP167" s="29"/>
      <c r="AQ167" s="30"/>
      <c r="AR167" s="30"/>
      <c r="AS167" s="30"/>
      <c r="AT167" s="54"/>
      <c r="AU167" s="31"/>
      <c r="AV167" s="32"/>
      <c r="AW167" s="35"/>
      <c r="AX167" s="35"/>
      <c r="AY167" s="50"/>
      <c r="AZ167" s="50"/>
      <c r="BA167" s="35"/>
    </row>
    <row r="168" spans="1:53" ht="15.75" customHeight="1" x14ac:dyDescent="0.25">
      <c r="A168" s="52"/>
      <c r="B168" s="53"/>
      <c r="C168" s="53"/>
      <c r="D168" s="35"/>
      <c r="E168" s="35"/>
      <c r="F168" s="33"/>
      <c r="G168" s="33"/>
      <c r="H168" s="52"/>
      <c r="I168" s="35"/>
      <c r="J168" s="35"/>
      <c r="K168" s="35"/>
      <c r="L168" s="35"/>
      <c r="M168" s="35"/>
      <c r="N168" s="35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30"/>
      <c r="AJ168" s="29"/>
      <c r="AK168" s="29"/>
      <c r="AL168" s="29"/>
      <c r="AM168" s="29"/>
      <c r="AN168" s="29"/>
      <c r="AO168" s="29"/>
      <c r="AP168" s="29"/>
      <c r="AQ168" s="30"/>
      <c r="AR168" s="30"/>
      <c r="AS168" s="30"/>
      <c r="AT168" s="54"/>
      <c r="AU168" s="31"/>
      <c r="AV168" s="32"/>
      <c r="AW168" s="35"/>
      <c r="AX168" s="35"/>
      <c r="AY168" s="50"/>
      <c r="AZ168" s="50"/>
      <c r="BA168" s="35"/>
    </row>
    <row r="169" spans="1:53" ht="15.75" customHeight="1" x14ac:dyDescent="0.25">
      <c r="A169" s="52"/>
      <c r="B169" s="53"/>
      <c r="C169" s="53"/>
      <c r="D169" s="35"/>
      <c r="E169" s="35"/>
      <c r="F169" s="33"/>
      <c r="G169" s="33"/>
      <c r="H169" s="52"/>
      <c r="I169" s="35"/>
      <c r="J169" s="35"/>
      <c r="K169" s="35"/>
      <c r="L169" s="35"/>
      <c r="M169" s="35"/>
      <c r="N169" s="35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30"/>
      <c r="AJ169" s="29"/>
      <c r="AK169" s="29"/>
      <c r="AL169" s="29"/>
      <c r="AM169" s="29"/>
      <c r="AN169" s="29"/>
      <c r="AO169" s="29"/>
      <c r="AP169" s="29"/>
      <c r="AQ169" s="30"/>
      <c r="AR169" s="30"/>
      <c r="AS169" s="30"/>
      <c r="AT169" s="54"/>
      <c r="AU169" s="31"/>
      <c r="AV169" s="32"/>
      <c r="AW169" s="35"/>
      <c r="AX169" s="35"/>
      <c r="AY169" s="50"/>
      <c r="AZ169" s="50"/>
      <c r="BA169" s="35"/>
    </row>
    <row r="170" spans="1:53" ht="15.75" customHeight="1" x14ac:dyDescent="0.25">
      <c r="A170" s="52"/>
      <c r="B170" s="53"/>
      <c r="C170" s="53"/>
      <c r="D170" s="35"/>
      <c r="E170" s="35"/>
      <c r="F170" s="33"/>
      <c r="G170" s="33"/>
      <c r="H170" s="52"/>
      <c r="I170" s="35"/>
      <c r="J170" s="35"/>
      <c r="K170" s="35"/>
      <c r="L170" s="35"/>
      <c r="M170" s="35"/>
      <c r="N170" s="35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30"/>
      <c r="AJ170" s="29"/>
      <c r="AK170" s="29"/>
      <c r="AL170" s="29"/>
      <c r="AM170" s="29"/>
      <c r="AN170" s="29"/>
      <c r="AO170" s="29"/>
      <c r="AP170" s="29"/>
      <c r="AQ170" s="30"/>
      <c r="AR170" s="30"/>
      <c r="AS170" s="30"/>
      <c r="AT170" s="54"/>
      <c r="AU170" s="31"/>
      <c r="AV170" s="32"/>
      <c r="AW170" s="35"/>
      <c r="AX170" s="35"/>
      <c r="AY170" s="50"/>
      <c r="AZ170" s="50"/>
      <c r="BA170" s="35"/>
    </row>
    <row r="171" spans="1:53" ht="15.75" customHeight="1" x14ac:dyDescent="0.25">
      <c r="A171" s="52"/>
      <c r="B171" s="53"/>
      <c r="C171" s="53"/>
      <c r="D171" s="35"/>
      <c r="E171" s="35"/>
      <c r="F171" s="33"/>
      <c r="G171" s="33"/>
      <c r="H171" s="52"/>
      <c r="I171" s="35"/>
      <c r="J171" s="35"/>
      <c r="K171" s="35"/>
      <c r="L171" s="35"/>
      <c r="M171" s="35"/>
      <c r="N171" s="35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30"/>
      <c r="AJ171" s="29"/>
      <c r="AK171" s="29"/>
      <c r="AL171" s="29"/>
      <c r="AM171" s="29"/>
      <c r="AN171" s="29"/>
      <c r="AO171" s="29"/>
      <c r="AP171" s="29"/>
      <c r="AQ171" s="30"/>
      <c r="AR171" s="30"/>
      <c r="AS171" s="30"/>
      <c r="AT171" s="54"/>
      <c r="AU171" s="31"/>
      <c r="AV171" s="32"/>
      <c r="AW171" s="35"/>
      <c r="AX171" s="35"/>
      <c r="AY171" s="50"/>
      <c r="AZ171" s="50"/>
      <c r="BA171" s="35"/>
    </row>
    <row r="172" spans="1:53" ht="15.75" customHeight="1" x14ac:dyDescent="0.25">
      <c r="A172" s="52"/>
      <c r="B172" s="53"/>
      <c r="C172" s="53"/>
      <c r="D172" s="35"/>
      <c r="E172" s="35"/>
      <c r="F172" s="33"/>
      <c r="G172" s="33"/>
      <c r="H172" s="52"/>
      <c r="I172" s="35"/>
      <c r="J172" s="35"/>
      <c r="K172" s="35"/>
      <c r="L172" s="35"/>
      <c r="M172" s="35"/>
      <c r="N172" s="35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30"/>
      <c r="AJ172" s="29"/>
      <c r="AK172" s="29"/>
      <c r="AL172" s="29"/>
      <c r="AM172" s="29"/>
      <c r="AN172" s="29"/>
      <c r="AO172" s="29"/>
      <c r="AP172" s="29"/>
      <c r="AQ172" s="30"/>
      <c r="AR172" s="30"/>
      <c r="AS172" s="30"/>
      <c r="AT172" s="54"/>
      <c r="AU172" s="31"/>
      <c r="AV172" s="32"/>
      <c r="AW172" s="35"/>
      <c r="AX172" s="35"/>
      <c r="AY172" s="50"/>
      <c r="AZ172" s="50"/>
      <c r="BA172" s="35"/>
    </row>
    <row r="173" spans="1:53" ht="15.75" customHeight="1" x14ac:dyDescent="0.25">
      <c r="A173" s="52"/>
      <c r="B173" s="53"/>
      <c r="C173" s="53"/>
      <c r="D173" s="35"/>
      <c r="E173" s="35"/>
      <c r="F173" s="33"/>
      <c r="G173" s="33"/>
      <c r="H173" s="52"/>
      <c r="I173" s="35"/>
      <c r="J173" s="35"/>
      <c r="K173" s="35"/>
      <c r="L173" s="35"/>
      <c r="M173" s="35"/>
      <c r="N173" s="35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30"/>
      <c r="AJ173" s="29"/>
      <c r="AK173" s="29"/>
      <c r="AL173" s="29"/>
      <c r="AM173" s="29"/>
      <c r="AN173" s="29"/>
      <c r="AO173" s="29"/>
      <c r="AP173" s="29"/>
      <c r="AQ173" s="30"/>
      <c r="AR173" s="30"/>
      <c r="AS173" s="30"/>
      <c r="AT173" s="54"/>
      <c r="AU173" s="31"/>
      <c r="AV173" s="32"/>
      <c r="AW173" s="35"/>
      <c r="AX173" s="35"/>
      <c r="AY173" s="50"/>
      <c r="AZ173" s="50"/>
      <c r="BA173" s="35"/>
    </row>
    <row r="174" spans="1:53" ht="15.75" customHeight="1" x14ac:dyDescent="0.25">
      <c r="A174" s="52"/>
      <c r="B174" s="53"/>
      <c r="C174" s="53"/>
      <c r="D174" s="35"/>
      <c r="E174" s="35"/>
      <c r="F174" s="33"/>
      <c r="G174" s="33"/>
      <c r="H174" s="52"/>
      <c r="I174" s="35"/>
      <c r="J174" s="35"/>
      <c r="K174" s="35"/>
      <c r="L174" s="35"/>
      <c r="M174" s="35"/>
      <c r="N174" s="35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30"/>
      <c r="AJ174" s="29"/>
      <c r="AK174" s="29"/>
      <c r="AL174" s="29"/>
      <c r="AM174" s="29"/>
      <c r="AN174" s="29"/>
      <c r="AO174" s="29"/>
      <c r="AP174" s="29"/>
      <c r="AQ174" s="30"/>
      <c r="AR174" s="30"/>
      <c r="AS174" s="30"/>
      <c r="AT174" s="54"/>
      <c r="AU174" s="31"/>
      <c r="AV174" s="32"/>
      <c r="AW174" s="35"/>
      <c r="AX174" s="35"/>
      <c r="AY174" s="50"/>
      <c r="AZ174" s="50"/>
      <c r="BA174" s="35"/>
    </row>
    <row r="175" spans="1:53" ht="15.75" customHeight="1" x14ac:dyDescent="0.25">
      <c r="A175" s="52"/>
      <c r="B175" s="53"/>
      <c r="C175" s="53"/>
      <c r="D175" s="35"/>
      <c r="E175" s="35"/>
      <c r="F175" s="33"/>
      <c r="G175" s="33"/>
      <c r="H175" s="52"/>
      <c r="I175" s="35"/>
      <c r="J175" s="35"/>
      <c r="K175" s="35"/>
      <c r="L175" s="35"/>
      <c r="M175" s="35"/>
      <c r="N175" s="35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30"/>
      <c r="AJ175" s="29"/>
      <c r="AK175" s="29"/>
      <c r="AL175" s="29"/>
      <c r="AM175" s="29"/>
      <c r="AN175" s="29"/>
      <c r="AO175" s="29"/>
      <c r="AP175" s="29"/>
      <c r="AQ175" s="30"/>
      <c r="AR175" s="30"/>
      <c r="AS175" s="30"/>
      <c r="AT175" s="54"/>
      <c r="AU175" s="31"/>
      <c r="AV175" s="32"/>
      <c r="AW175" s="35"/>
      <c r="AX175" s="35"/>
      <c r="AY175" s="50"/>
      <c r="AZ175" s="50"/>
      <c r="BA175" s="35"/>
    </row>
    <row r="176" spans="1:53" ht="15.75" customHeight="1" x14ac:dyDescent="0.25">
      <c r="A176" s="52"/>
      <c r="B176" s="53"/>
      <c r="C176" s="53"/>
      <c r="D176" s="35"/>
      <c r="E176" s="35"/>
      <c r="F176" s="33"/>
      <c r="G176" s="33"/>
      <c r="H176" s="52"/>
      <c r="I176" s="35"/>
      <c r="J176" s="35"/>
      <c r="K176" s="35"/>
      <c r="L176" s="35"/>
      <c r="M176" s="35"/>
      <c r="N176" s="35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30"/>
      <c r="AJ176" s="29"/>
      <c r="AK176" s="29"/>
      <c r="AL176" s="29"/>
      <c r="AM176" s="29"/>
      <c r="AN176" s="29"/>
      <c r="AO176" s="29"/>
      <c r="AP176" s="29"/>
      <c r="AQ176" s="30"/>
      <c r="AR176" s="30"/>
      <c r="AS176" s="30"/>
      <c r="AT176" s="54"/>
      <c r="AU176" s="31"/>
      <c r="AV176" s="32"/>
      <c r="AW176" s="35"/>
      <c r="AX176" s="35"/>
      <c r="AY176" s="50"/>
      <c r="AZ176" s="50"/>
      <c r="BA176" s="35"/>
    </row>
    <row r="177" spans="1:53" ht="15.75" customHeight="1" x14ac:dyDescent="0.25">
      <c r="A177" s="52"/>
      <c r="B177" s="53"/>
      <c r="C177" s="53"/>
      <c r="D177" s="35"/>
      <c r="E177" s="35"/>
      <c r="F177" s="33"/>
      <c r="G177" s="33"/>
      <c r="H177" s="52"/>
      <c r="I177" s="35"/>
      <c r="J177" s="35"/>
      <c r="K177" s="35"/>
      <c r="L177" s="35"/>
      <c r="M177" s="35"/>
      <c r="N177" s="35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30"/>
      <c r="AJ177" s="29"/>
      <c r="AK177" s="29"/>
      <c r="AL177" s="29"/>
      <c r="AM177" s="29"/>
      <c r="AN177" s="29"/>
      <c r="AO177" s="29"/>
      <c r="AP177" s="29"/>
      <c r="AQ177" s="30"/>
      <c r="AR177" s="30"/>
      <c r="AS177" s="30"/>
      <c r="AT177" s="54"/>
      <c r="AU177" s="31"/>
      <c r="AV177" s="32"/>
      <c r="AW177" s="35"/>
      <c r="AX177" s="35"/>
      <c r="AY177" s="50"/>
      <c r="AZ177" s="50"/>
      <c r="BA177" s="35"/>
    </row>
    <row r="178" spans="1:53" ht="15.75" customHeight="1" x14ac:dyDescent="0.25">
      <c r="A178" s="52"/>
      <c r="B178" s="53"/>
      <c r="C178" s="53"/>
      <c r="D178" s="35"/>
      <c r="E178" s="35"/>
      <c r="F178" s="33"/>
      <c r="G178" s="33"/>
      <c r="H178" s="52"/>
      <c r="I178" s="35"/>
      <c r="J178" s="35"/>
      <c r="K178" s="35"/>
      <c r="L178" s="35"/>
      <c r="M178" s="35"/>
      <c r="N178" s="35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30"/>
      <c r="AJ178" s="29"/>
      <c r="AK178" s="29"/>
      <c r="AL178" s="29"/>
      <c r="AM178" s="29"/>
      <c r="AN178" s="29"/>
      <c r="AO178" s="29"/>
      <c r="AP178" s="29"/>
      <c r="AQ178" s="30"/>
      <c r="AR178" s="30"/>
      <c r="AS178" s="30"/>
      <c r="AT178" s="54"/>
      <c r="AU178" s="31"/>
      <c r="AV178" s="32"/>
      <c r="AW178" s="35"/>
      <c r="AX178" s="35"/>
      <c r="AY178" s="50"/>
      <c r="AZ178" s="50"/>
      <c r="BA178" s="35"/>
    </row>
    <row r="179" spans="1:53" ht="15.75" customHeight="1" x14ac:dyDescent="0.25">
      <c r="A179" s="52"/>
      <c r="B179" s="53"/>
      <c r="C179" s="53"/>
      <c r="D179" s="35"/>
      <c r="E179" s="35"/>
      <c r="F179" s="33"/>
      <c r="G179" s="33"/>
      <c r="H179" s="52"/>
      <c r="I179" s="35"/>
      <c r="J179" s="35"/>
      <c r="K179" s="35"/>
      <c r="L179" s="35"/>
      <c r="M179" s="35"/>
      <c r="N179" s="35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30"/>
      <c r="AJ179" s="29"/>
      <c r="AK179" s="29"/>
      <c r="AL179" s="29"/>
      <c r="AM179" s="29"/>
      <c r="AN179" s="29"/>
      <c r="AO179" s="29"/>
      <c r="AP179" s="29"/>
      <c r="AQ179" s="30"/>
      <c r="AR179" s="30"/>
      <c r="AS179" s="30"/>
      <c r="AT179" s="54"/>
      <c r="AU179" s="31"/>
      <c r="AV179" s="32"/>
      <c r="AW179" s="35"/>
      <c r="AX179" s="35"/>
      <c r="AY179" s="50"/>
      <c r="AZ179" s="50"/>
      <c r="BA179" s="35"/>
    </row>
    <row r="180" spans="1:53" ht="15.75" customHeight="1" x14ac:dyDescent="0.25">
      <c r="A180" s="52"/>
      <c r="B180" s="53"/>
      <c r="C180" s="53"/>
      <c r="D180" s="35"/>
      <c r="E180" s="35"/>
      <c r="F180" s="33"/>
      <c r="G180" s="33"/>
      <c r="H180" s="52"/>
      <c r="I180" s="35"/>
      <c r="J180" s="35"/>
      <c r="K180" s="35"/>
      <c r="L180" s="35"/>
      <c r="M180" s="35"/>
      <c r="N180" s="35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30"/>
      <c r="AJ180" s="29"/>
      <c r="AK180" s="29"/>
      <c r="AL180" s="29"/>
      <c r="AM180" s="29"/>
      <c r="AN180" s="29"/>
      <c r="AO180" s="29"/>
      <c r="AP180" s="29"/>
      <c r="AQ180" s="30"/>
      <c r="AR180" s="30"/>
      <c r="AS180" s="30"/>
      <c r="AT180" s="54"/>
      <c r="AU180" s="31"/>
      <c r="AV180" s="32"/>
      <c r="AW180" s="35"/>
      <c r="AX180" s="35"/>
      <c r="AY180" s="50"/>
      <c r="AZ180" s="50"/>
      <c r="BA180" s="35"/>
    </row>
    <row r="181" spans="1:53" ht="15.75" customHeight="1" x14ac:dyDescent="0.25">
      <c r="A181" s="52"/>
      <c r="B181" s="53"/>
      <c r="C181" s="53"/>
      <c r="D181" s="35"/>
      <c r="E181" s="35"/>
      <c r="F181" s="33"/>
      <c r="G181" s="33"/>
      <c r="H181" s="52"/>
      <c r="I181" s="35"/>
      <c r="J181" s="35"/>
      <c r="K181" s="35"/>
      <c r="L181" s="35"/>
      <c r="M181" s="35"/>
      <c r="N181" s="35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30"/>
      <c r="AJ181" s="29"/>
      <c r="AK181" s="29"/>
      <c r="AL181" s="29"/>
      <c r="AM181" s="29"/>
      <c r="AN181" s="29"/>
      <c r="AO181" s="29"/>
      <c r="AP181" s="29"/>
      <c r="AQ181" s="30"/>
      <c r="AR181" s="30"/>
      <c r="AS181" s="30"/>
      <c r="AT181" s="54"/>
      <c r="AU181" s="31"/>
      <c r="AV181" s="32"/>
      <c r="AW181" s="35"/>
      <c r="AX181" s="35"/>
      <c r="AY181" s="50"/>
      <c r="AZ181" s="50"/>
      <c r="BA181" s="35"/>
    </row>
    <row r="182" spans="1:53" ht="15.75" customHeight="1" x14ac:dyDescent="0.25">
      <c r="A182" s="52"/>
      <c r="B182" s="53"/>
      <c r="C182" s="53"/>
      <c r="D182" s="35"/>
      <c r="E182" s="35"/>
      <c r="F182" s="33"/>
      <c r="G182" s="33"/>
      <c r="H182" s="52"/>
      <c r="I182" s="35"/>
      <c r="J182" s="35"/>
      <c r="K182" s="35"/>
      <c r="L182" s="35"/>
      <c r="M182" s="35"/>
      <c r="N182" s="35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30"/>
      <c r="AJ182" s="29"/>
      <c r="AK182" s="29"/>
      <c r="AL182" s="29"/>
      <c r="AM182" s="29"/>
      <c r="AN182" s="29"/>
      <c r="AO182" s="29"/>
      <c r="AP182" s="29"/>
      <c r="AQ182" s="30"/>
      <c r="AR182" s="30"/>
      <c r="AS182" s="30"/>
      <c r="AT182" s="54"/>
      <c r="AU182" s="31"/>
      <c r="AV182" s="32"/>
      <c r="AW182" s="35"/>
      <c r="AX182" s="35"/>
      <c r="AY182" s="50"/>
      <c r="AZ182" s="50"/>
      <c r="BA182" s="35"/>
    </row>
    <row r="183" spans="1:53" ht="15.75" customHeight="1" x14ac:dyDescent="0.25">
      <c r="A183" s="52"/>
      <c r="B183" s="53"/>
      <c r="C183" s="53"/>
      <c r="D183" s="35"/>
      <c r="E183" s="35"/>
      <c r="F183" s="33"/>
      <c r="G183" s="33"/>
      <c r="H183" s="52"/>
      <c r="I183" s="35"/>
      <c r="J183" s="35"/>
      <c r="K183" s="35"/>
      <c r="L183" s="35"/>
      <c r="M183" s="35"/>
      <c r="N183" s="35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30"/>
      <c r="AJ183" s="29"/>
      <c r="AK183" s="29"/>
      <c r="AL183" s="29"/>
      <c r="AM183" s="29"/>
      <c r="AN183" s="29"/>
      <c r="AO183" s="29"/>
      <c r="AP183" s="29"/>
      <c r="AQ183" s="30"/>
      <c r="AR183" s="30"/>
      <c r="AS183" s="30"/>
      <c r="AT183" s="54"/>
      <c r="AU183" s="31"/>
      <c r="AV183" s="32"/>
      <c r="AW183" s="35"/>
      <c r="AX183" s="35"/>
      <c r="AY183" s="50"/>
      <c r="AZ183" s="50"/>
      <c r="BA183" s="35"/>
    </row>
    <row r="184" spans="1:53" ht="15.75" customHeight="1" x14ac:dyDescent="0.25">
      <c r="A184" s="52"/>
      <c r="B184" s="53"/>
      <c r="C184" s="53"/>
      <c r="D184" s="35"/>
      <c r="E184" s="35"/>
      <c r="F184" s="33"/>
      <c r="G184" s="33"/>
      <c r="H184" s="52"/>
      <c r="I184" s="35"/>
      <c r="J184" s="35"/>
      <c r="K184" s="35"/>
      <c r="L184" s="35"/>
      <c r="M184" s="35"/>
      <c r="N184" s="35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30"/>
      <c r="AJ184" s="29"/>
      <c r="AK184" s="29"/>
      <c r="AL184" s="29"/>
      <c r="AM184" s="29"/>
      <c r="AN184" s="29"/>
      <c r="AO184" s="29"/>
      <c r="AP184" s="29"/>
      <c r="AQ184" s="30"/>
      <c r="AR184" s="30"/>
      <c r="AS184" s="30"/>
      <c r="AT184" s="54"/>
      <c r="AU184" s="31"/>
      <c r="AV184" s="32"/>
      <c r="AW184" s="35"/>
      <c r="AX184" s="35"/>
      <c r="AY184" s="50"/>
      <c r="AZ184" s="50"/>
      <c r="BA184" s="35"/>
    </row>
    <row r="185" spans="1:53" ht="15.75" customHeight="1" x14ac:dyDescent="0.25">
      <c r="A185" s="52"/>
      <c r="B185" s="53"/>
      <c r="C185" s="53"/>
      <c r="D185" s="35"/>
      <c r="E185" s="35"/>
      <c r="F185" s="33"/>
      <c r="G185" s="33"/>
      <c r="H185" s="52"/>
      <c r="I185" s="35"/>
      <c r="J185" s="35"/>
      <c r="K185" s="35"/>
      <c r="L185" s="35"/>
      <c r="M185" s="35"/>
      <c r="N185" s="35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30"/>
      <c r="AJ185" s="29"/>
      <c r="AK185" s="29"/>
      <c r="AL185" s="29"/>
      <c r="AM185" s="29"/>
      <c r="AN185" s="29"/>
      <c r="AO185" s="29"/>
      <c r="AP185" s="29"/>
      <c r="AQ185" s="30"/>
      <c r="AR185" s="30"/>
      <c r="AS185" s="30"/>
      <c r="AT185" s="54"/>
      <c r="AU185" s="31"/>
      <c r="AV185" s="32"/>
      <c r="AW185" s="35"/>
      <c r="AX185" s="35"/>
      <c r="AY185" s="50"/>
      <c r="AZ185" s="50"/>
      <c r="BA185" s="35"/>
    </row>
    <row r="186" spans="1:53" ht="15.75" customHeight="1" x14ac:dyDescent="0.25">
      <c r="A186" s="52"/>
      <c r="B186" s="53"/>
      <c r="C186" s="53"/>
      <c r="D186" s="35"/>
      <c r="E186" s="35"/>
      <c r="F186" s="33"/>
      <c r="G186" s="33"/>
      <c r="H186" s="52"/>
      <c r="I186" s="35"/>
      <c r="J186" s="35"/>
      <c r="K186" s="35"/>
      <c r="L186" s="35"/>
      <c r="M186" s="35"/>
      <c r="N186" s="35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30"/>
      <c r="AJ186" s="29"/>
      <c r="AK186" s="29"/>
      <c r="AL186" s="29"/>
      <c r="AM186" s="29"/>
      <c r="AN186" s="29"/>
      <c r="AO186" s="29"/>
      <c r="AP186" s="29"/>
      <c r="AQ186" s="30"/>
      <c r="AR186" s="30"/>
      <c r="AS186" s="30"/>
      <c r="AT186" s="54"/>
      <c r="AU186" s="31"/>
      <c r="AV186" s="32"/>
      <c r="AW186" s="35"/>
      <c r="AX186" s="35"/>
      <c r="AY186" s="50"/>
      <c r="AZ186" s="50"/>
      <c r="BA186" s="35"/>
    </row>
    <row r="187" spans="1:53" ht="15.75" customHeight="1" x14ac:dyDescent="0.25">
      <c r="A187" s="52"/>
      <c r="B187" s="53"/>
      <c r="C187" s="53"/>
      <c r="D187" s="35"/>
      <c r="E187" s="35"/>
      <c r="F187" s="33"/>
      <c r="G187" s="33"/>
      <c r="H187" s="52"/>
      <c r="I187" s="35"/>
      <c r="J187" s="35"/>
      <c r="K187" s="35"/>
      <c r="L187" s="35"/>
      <c r="M187" s="35"/>
      <c r="N187" s="35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30"/>
      <c r="AJ187" s="29"/>
      <c r="AK187" s="29"/>
      <c r="AL187" s="29"/>
      <c r="AM187" s="29"/>
      <c r="AN187" s="29"/>
      <c r="AO187" s="29"/>
      <c r="AP187" s="29"/>
      <c r="AQ187" s="30"/>
      <c r="AR187" s="30"/>
      <c r="AS187" s="30"/>
      <c r="AT187" s="54"/>
      <c r="AU187" s="31"/>
      <c r="AV187" s="32"/>
      <c r="AW187" s="35"/>
      <c r="AX187" s="35"/>
      <c r="AY187" s="50"/>
      <c r="AZ187" s="50"/>
      <c r="BA187" s="35"/>
    </row>
    <row r="188" spans="1:53" ht="15.75" customHeight="1" x14ac:dyDescent="0.25">
      <c r="A188" s="52"/>
      <c r="B188" s="53"/>
      <c r="C188" s="53"/>
      <c r="D188" s="35"/>
      <c r="E188" s="35"/>
      <c r="F188" s="33"/>
      <c r="G188" s="33"/>
      <c r="H188" s="52"/>
      <c r="I188" s="35"/>
      <c r="J188" s="35"/>
      <c r="K188" s="35"/>
      <c r="L188" s="35"/>
      <c r="M188" s="35"/>
      <c r="N188" s="35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30"/>
      <c r="AJ188" s="29"/>
      <c r="AK188" s="29"/>
      <c r="AL188" s="29"/>
      <c r="AM188" s="29"/>
      <c r="AN188" s="29"/>
      <c r="AO188" s="29"/>
      <c r="AP188" s="29"/>
      <c r="AQ188" s="30"/>
      <c r="AR188" s="30"/>
      <c r="AS188" s="30"/>
      <c r="AT188" s="54"/>
      <c r="AU188" s="31"/>
      <c r="AV188" s="32"/>
      <c r="AW188" s="35"/>
      <c r="AX188" s="35"/>
      <c r="AY188" s="50"/>
      <c r="AZ188" s="50"/>
      <c r="BA188" s="35"/>
    </row>
    <row r="189" spans="1:53" ht="15.75" customHeight="1" x14ac:dyDescent="0.25">
      <c r="A189" s="52"/>
      <c r="B189" s="53"/>
      <c r="C189" s="53"/>
      <c r="D189" s="35"/>
      <c r="E189" s="35"/>
      <c r="F189" s="33"/>
      <c r="G189" s="33"/>
      <c r="H189" s="52"/>
      <c r="I189" s="35"/>
      <c r="J189" s="35"/>
      <c r="K189" s="35"/>
      <c r="L189" s="35"/>
      <c r="M189" s="35"/>
      <c r="N189" s="35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30"/>
      <c r="AJ189" s="29"/>
      <c r="AK189" s="29"/>
      <c r="AL189" s="29"/>
      <c r="AM189" s="29"/>
      <c r="AN189" s="29"/>
      <c r="AO189" s="29"/>
      <c r="AP189" s="29"/>
      <c r="AQ189" s="30"/>
      <c r="AR189" s="30"/>
      <c r="AS189" s="30"/>
      <c r="AT189" s="54"/>
      <c r="AU189" s="31"/>
      <c r="AV189" s="32"/>
      <c r="AW189" s="35"/>
      <c r="AX189" s="35"/>
      <c r="AY189" s="50"/>
      <c r="AZ189" s="50"/>
      <c r="BA189" s="35"/>
    </row>
    <row r="190" spans="1:53" ht="15.75" customHeight="1" x14ac:dyDescent="0.25">
      <c r="A190" s="52"/>
      <c r="B190" s="53"/>
      <c r="C190" s="53"/>
      <c r="D190" s="35"/>
      <c r="E190" s="35"/>
      <c r="F190" s="33"/>
      <c r="G190" s="33"/>
      <c r="H190" s="52"/>
      <c r="I190" s="35"/>
      <c r="J190" s="35"/>
      <c r="K190" s="35"/>
      <c r="L190" s="35"/>
      <c r="M190" s="35"/>
      <c r="N190" s="35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30"/>
      <c r="AJ190" s="29"/>
      <c r="AK190" s="29"/>
      <c r="AL190" s="29"/>
      <c r="AM190" s="29"/>
      <c r="AN190" s="29"/>
      <c r="AO190" s="29"/>
      <c r="AP190" s="29"/>
      <c r="AQ190" s="30"/>
      <c r="AR190" s="30"/>
      <c r="AS190" s="30"/>
      <c r="AT190" s="54"/>
      <c r="AU190" s="31"/>
      <c r="AV190" s="32"/>
      <c r="AW190" s="35"/>
      <c r="AX190" s="35"/>
      <c r="AY190" s="50"/>
      <c r="AZ190" s="50"/>
      <c r="BA190" s="35"/>
    </row>
    <row r="191" spans="1:53" ht="15.75" customHeight="1" x14ac:dyDescent="0.25">
      <c r="A191" s="52"/>
      <c r="B191" s="53"/>
      <c r="C191" s="53"/>
      <c r="D191" s="35"/>
      <c r="E191" s="35"/>
      <c r="F191" s="33"/>
      <c r="G191" s="33"/>
      <c r="H191" s="52"/>
      <c r="I191" s="35"/>
      <c r="J191" s="35"/>
      <c r="K191" s="35"/>
      <c r="L191" s="35"/>
      <c r="M191" s="35"/>
      <c r="N191" s="35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30"/>
      <c r="AJ191" s="29"/>
      <c r="AK191" s="29"/>
      <c r="AL191" s="29"/>
      <c r="AM191" s="29"/>
      <c r="AN191" s="29"/>
      <c r="AO191" s="29"/>
      <c r="AP191" s="29"/>
      <c r="AQ191" s="30"/>
      <c r="AR191" s="30"/>
      <c r="AS191" s="30"/>
      <c r="AT191" s="54"/>
      <c r="AU191" s="31"/>
      <c r="AV191" s="32"/>
      <c r="AW191" s="35"/>
      <c r="AX191" s="35"/>
      <c r="AY191" s="50"/>
      <c r="AZ191" s="50"/>
      <c r="BA191" s="35"/>
    </row>
    <row r="192" spans="1:53" ht="15.75" customHeight="1" x14ac:dyDescent="0.25">
      <c r="A192" s="52"/>
      <c r="B192" s="53"/>
      <c r="C192" s="53"/>
      <c r="D192" s="35"/>
      <c r="E192" s="35"/>
      <c r="F192" s="33"/>
      <c r="G192" s="33"/>
      <c r="H192" s="52"/>
      <c r="I192" s="35"/>
      <c r="J192" s="35"/>
      <c r="K192" s="35"/>
      <c r="L192" s="35"/>
      <c r="M192" s="35"/>
      <c r="N192" s="35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30"/>
      <c r="AJ192" s="29"/>
      <c r="AK192" s="29"/>
      <c r="AL192" s="29"/>
      <c r="AM192" s="29"/>
      <c r="AN192" s="29"/>
      <c r="AO192" s="29"/>
      <c r="AP192" s="29"/>
      <c r="AQ192" s="30"/>
      <c r="AR192" s="30"/>
      <c r="AS192" s="30"/>
      <c r="AT192" s="54"/>
      <c r="AU192" s="31"/>
      <c r="AV192" s="32"/>
      <c r="AW192" s="35"/>
      <c r="AX192" s="35"/>
      <c r="AY192" s="50"/>
      <c r="AZ192" s="50"/>
      <c r="BA192" s="35"/>
    </row>
    <row r="193" spans="1:53" ht="15.75" customHeight="1" x14ac:dyDescent="0.25">
      <c r="A193" s="52"/>
      <c r="B193" s="53"/>
      <c r="C193" s="53"/>
      <c r="D193" s="35"/>
      <c r="E193" s="35"/>
      <c r="F193" s="33"/>
      <c r="G193" s="33"/>
      <c r="H193" s="52"/>
      <c r="I193" s="35"/>
      <c r="J193" s="35"/>
      <c r="K193" s="35"/>
      <c r="L193" s="35"/>
      <c r="M193" s="35"/>
      <c r="N193" s="35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30"/>
      <c r="AJ193" s="29"/>
      <c r="AK193" s="29"/>
      <c r="AL193" s="29"/>
      <c r="AM193" s="29"/>
      <c r="AN193" s="29"/>
      <c r="AO193" s="29"/>
      <c r="AP193" s="29"/>
      <c r="AQ193" s="30"/>
      <c r="AR193" s="30"/>
      <c r="AS193" s="30"/>
      <c r="AT193" s="54"/>
      <c r="AU193" s="31"/>
      <c r="AV193" s="32"/>
      <c r="AW193" s="35"/>
      <c r="AX193" s="35"/>
      <c r="AY193" s="50"/>
      <c r="AZ193" s="50"/>
      <c r="BA193" s="35"/>
    </row>
    <row r="194" spans="1:53" ht="15.75" customHeight="1" x14ac:dyDescent="0.25">
      <c r="A194" s="52"/>
      <c r="B194" s="53"/>
      <c r="C194" s="53"/>
      <c r="D194" s="35"/>
      <c r="E194" s="35"/>
      <c r="F194" s="33"/>
      <c r="G194" s="33"/>
      <c r="H194" s="52"/>
      <c r="I194" s="35"/>
      <c r="J194" s="35"/>
      <c r="K194" s="35"/>
      <c r="L194" s="35"/>
      <c r="M194" s="35"/>
      <c r="N194" s="35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30"/>
      <c r="AJ194" s="29"/>
      <c r="AK194" s="29"/>
      <c r="AL194" s="29"/>
      <c r="AM194" s="29"/>
      <c r="AN194" s="29"/>
      <c r="AO194" s="29"/>
      <c r="AP194" s="29"/>
      <c r="AQ194" s="30"/>
      <c r="AR194" s="30"/>
      <c r="AS194" s="30"/>
      <c r="AT194" s="54"/>
      <c r="AU194" s="31"/>
      <c r="AV194" s="32"/>
      <c r="AW194" s="35"/>
      <c r="AX194" s="35"/>
      <c r="AY194" s="50"/>
      <c r="AZ194" s="50"/>
      <c r="BA194" s="35"/>
    </row>
    <row r="195" spans="1:53" ht="15.75" customHeight="1" x14ac:dyDescent="0.25">
      <c r="A195" s="52"/>
      <c r="B195" s="53"/>
      <c r="C195" s="53"/>
      <c r="D195" s="35"/>
      <c r="E195" s="35"/>
      <c r="F195" s="33"/>
      <c r="G195" s="33"/>
      <c r="H195" s="52"/>
      <c r="I195" s="35"/>
      <c r="J195" s="35"/>
      <c r="K195" s="35"/>
      <c r="L195" s="35"/>
      <c r="M195" s="35"/>
      <c r="N195" s="35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30"/>
      <c r="AJ195" s="29"/>
      <c r="AK195" s="29"/>
      <c r="AL195" s="29"/>
      <c r="AM195" s="29"/>
      <c r="AN195" s="29"/>
      <c r="AO195" s="29"/>
      <c r="AP195" s="29"/>
      <c r="AQ195" s="30"/>
      <c r="AR195" s="30"/>
      <c r="AS195" s="30"/>
      <c r="AT195" s="54"/>
      <c r="AU195" s="31"/>
      <c r="AV195" s="32"/>
      <c r="AW195" s="35"/>
      <c r="AX195" s="35"/>
      <c r="AY195" s="50"/>
      <c r="AZ195" s="50"/>
      <c r="BA195" s="35"/>
    </row>
    <row r="196" spans="1:53" ht="15.75" customHeight="1" x14ac:dyDescent="0.25">
      <c r="A196" s="52"/>
      <c r="B196" s="53"/>
      <c r="C196" s="53"/>
      <c r="D196" s="35"/>
      <c r="E196" s="35"/>
      <c r="F196" s="33"/>
      <c r="G196" s="33"/>
      <c r="H196" s="52"/>
      <c r="I196" s="35"/>
      <c r="J196" s="35"/>
      <c r="K196" s="35"/>
      <c r="L196" s="35"/>
      <c r="M196" s="35"/>
      <c r="N196" s="35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30"/>
      <c r="AJ196" s="29"/>
      <c r="AK196" s="29"/>
      <c r="AL196" s="29"/>
      <c r="AM196" s="29"/>
      <c r="AN196" s="29"/>
      <c r="AO196" s="29"/>
      <c r="AP196" s="29"/>
      <c r="AQ196" s="30"/>
      <c r="AR196" s="30"/>
      <c r="AS196" s="30"/>
      <c r="AT196" s="54"/>
      <c r="AU196" s="31"/>
      <c r="AV196" s="32"/>
      <c r="AW196" s="35"/>
      <c r="AX196" s="35"/>
      <c r="AY196" s="50"/>
      <c r="AZ196" s="50"/>
      <c r="BA196" s="35"/>
    </row>
    <row r="197" spans="1:53" ht="15.75" customHeight="1" x14ac:dyDescent="0.25">
      <c r="A197" s="52"/>
      <c r="B197" s="53"/>
      <c r="C197" s="53"/>
      <c r="D197" s="35"/>
      <c r="E197" s="35"/>
      <c r="F197" s="33"/>
      <c r="G197" s="33"/>
      <c r="H197" s="52"/>
      <c r="I197" s="35"/>
      <c r="J197" s="35"/>
      <c r="K197" s="35"/>
      <c r="L197" s="35"/>
      <c r="M197" s="35"/>
      <c r="N197" s="35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30"/>
      <c r="AJ197" s="29"/>
      <c r="AK197" s="29"/>
      <c r="AL197" s="29"/>
      <c r="AM197" s="29"/>
      <c r="AN197" s="29"/>
      <c r="AO197" s="29"/>
      <c r="AP197" s="29"/>
      <c r="AQ197" s="30"/>
      <c r="AR197" s="30"/>
      <c r="AS197" s="30"/>
      <c r="AT197" s="54"/>
      <c r="AU197" s="31"/>
      <c r="AV197" s="32"/>
      <c r="AW197" s="35"/>
      <c r="AX197" s="35"/>
      <c r="AY197" s="50"/>
      <c r="AZ197" s="50"/>
      <c r="BA197" s="35"/>
    </row>
    <row r="198" spans="1:53" ht="15.75" customHeight="1" x14ac:dyDescent="0.25">
      <c r="A198" s="52"/>
      <c r="B198" s="53"/>
      <c r="C198" s="53"/>
      <c r="D198" s="35"/>
      <c r="E198" s="35"/>
      <c r="F198" s="33"/>
      <c r="G198" s="33"/>
      <c r="H198" s="52"/>
      <c r="I198" s="35"/>
      <c r="J198" s="35"/>
      <c r="K198" s="35"/>
      <c r="L198" s="35"/>
      <c r="M198" s="35"/>
      <c r="N198" s="35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30"/>
      <c r="AJ198" s="29"/>
      <c r="AK198" s="29"/>
      <c r="AL198" s="29"/>
      <c r="AM198" s="29"/>
      <c r="AN198" s="29"/>
      <c r="AO198" s="29"/>
      <c r="AP198" s="29"/>
      <c r="AQ198" s="30"/>
      <c r="AR198" s="30"/>
      <c r="AS198" s="30"/>
      <c r="AT198" s="54"/>
      <c r="AU198" s="31"/>
      <c r="AV198" s="32"/>
      <c r="AW198" s="35"/>
      <c r="AX198" s="35"/>
      <c r="AY198" s="50"/>
      <c r="AZ198" s="50"/>
      <c r="BA198" s="35"/>
    </row>
    <row r="199" spans="1:53" ht="15.75" customHeight="1" x14ac:dyDescent="0.25">
      <c r="A199" s="52"/>
      <c r="B199" s="53"/>
      <c r="C199" s="53"/>
      <c r="D199" s="35"/>
      <c r="E199" s="35"/>
      <c r="F199" s="33"/>
      <c r="G199" s="33"/>
      <c r="H199" s="52"/>
      <c r="I199" s="35"/>
      <c r="J199" s="35"/>
      <c r="K199" s="35"/>
      <c r="L199" s="35"/>
      <c r="M199" s="35"/>
      <c r="N199" s="35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30"/>
      <c r="AJ199" s="29"/>
      <c r="AK199" s="29"/>
      <c r="AL199" s="29"/>
      <c r="AM199" s="29"/>
      <c r="AN199" s="29"/>
      <c r="AO199" s="29"/>
      <c r="AP199" s="29"/>
      <c r="AQ199" s="30"/>
      <c r="AR199" s="30"/>
      <c r="AS199" s="30"/>
      <c r="AT199" s="54"/>
      <c r="AU199" s="31"/>
      <c r="AV199" s="32"/>
      <c r="AW199" s="35"/>
      <c r="AX199" s="35"/>
      <c r="AY199" s="50"/>
      <c r="AZ199" s="50"/>
      <c r="BA199" s="35"/>
    </row>
    <row r="200" spans="1:53" ht="15.75" customHeight="1" x14ac:dyDescent="0.25">
      <c r="A200" s="52"/>
      <c r="B200" s="53"/>
      <c r="C200" s="53"/>
      <c r="D200" s="35"/>
      <c r="E200" s="35"/>
      <c r="F200" s="33"/>
      <c r="G200" s="33"/>
      <c r="H200" s="52"/>
      <c r="I200" s="35"/>
      <c r="J200" s="35"/>
      <c r="K200" s="35"/>
      <c r="L200" s="35"/>
      <c r="M200" s="35"/>
      <c r="N200" s="35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30"/>
      <c r="AJ200" s="29"/>
      <c r="AK200" s="29"/>
      <c r="AL200" s="29"/>
      <c r="AM200" s="29"/>
      <c r="AN200" s="29"/>
      <c r="AO200" s="29"/>
      <c r="AP200" s="29"/>
      <c r="AQ200" s="30"/>
      <c r="AR200" s="30"/>
      <c r="AS200" s="30"/>
      <c r="AT200" s="54"/>
      <c r="AU200" s="31"/>
      <c r="AV200" s="32"/>
      <c r="AW200" s="35"/>
      <c r="AX200" s="35"/>
      <c r="AY200" s="50"/>
      <c r="AZ200" s="50"/>
      <c r="BA200" s="35"/>
    </row>
    <row r="201" spans="1:53" ht="15.75" customHeight="1" x14ac:dyDescent="0.25">
      <c r="A201" s="52"/>
      <c r="B201" s="53"/>
      <c r="C201" s="53"/>
      <c r="D201" s="35"/>
      <c r="E201" s="35"/>
      <c r="F201" s="33"/>
      <c r="G201" s="33"/>
      <c r="H201" s="52"/>
      <c r="I201" s="35"/>
      <c r="J201" s="35"/>
      <c r="K201" s="35"/>
      <c r="L201" s="35"/>
      <c r="M201" s="35"/>
      <c r="N201" s="35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30"/>
      <c r="AJ201" s="29"/>
      <c r="AK201" s="29"/>
      <c r="AL201" s="29"/>
      <c r="AM201" s="29"/>
      <c r="AN201" s="29"/>
      <c r="AO201" s="29"/>
      <c r="AP201" s="29"/>
      <c r="AQ201" s="30"/>
      <c r="AR201" s="30"/>
      <c r="AS201" s="30"/>
      <c r="AT201" s="54"/>
      <c r="AU201" s="31"/>
      <c r="AV201" s="32"/>
      <c r="AW201" s="35"/>
      <c r="AX201" s="35"/>
      <c r="AY201" s="50"/>
      <c r="AZ201" s="50"/>
      <c r="BA201" s="35"/>
    </row>
    <row r="202" spans="1:53" ht="15.75" customHeight="1" x14ac:dyDescent="0.25">
      <c r="A202" s="52"/>
      <c r="B202" s="53"/>
      <c r="C202" s="53"/>
      <c r="D202" s="35"/>
      <c r="E202" s="35"/>
      <c r="F202" s="33"/>
      <c r="G202" s="33"/>
      <c r="H202" s="52"/>
      <c r="I202" s="35"/>
      <c r="J202" s="35"/>
      <c r="K202" s="35"/>
      <c r="L202" s="35"/>
      <c r="M202" s="35"/>
      <c r="N202" s="35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30"/>
      <c r="AJ202" s="29"/>
      <c r="AK202" s="29"/>
      <c r="AL202" s="29"/>
      <c r="AM202" s="29"/>
      <c r="AN202" s="29"/>
      <c r="AO202" s="29"/>
      <c r="AP202" s="29"/>
      <c r="AQ202" s="30"/>
      <c r="AR202" s="30"/>
      <c r="AS202" s="30"/>
      <c r="AT202" s="54"/>
      <c r="AU202" s="31"/>
      <c r="AV202" s="32"/>
      <c r="AW202" s="35"/>
      <c r="AX202" s="35"/>
      <c r="AY202" s="50"/>
      <c r="AZ202" s="50"/>
      <c r="BA202" s="35"/>
    </row>
    <row r="203" spans="1:53" ht="15.75" customHeight="1" x14ac:dyDescent="0.25">
      <c r="A203" s="52"/>
      <c r="B203" s="53"/>
      <c r="C203" s="53"/>
      <c r="D203" s="35"/>
      <c r="E203" s="35"/>
      <c r="F203" s="33"/>
      <c r="G203" s="33"/>
      <c r="H203" s="52"/>
      <c r="I203" s="35"/>
      <c r="J203" s="35"/>
      <c r="K203" s="35"/>
      <c r="L203" s="35"/>
      <c r="M203" s="35"/>
      <c r="N203" s="35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30"/>
      <c r="AJ203" s="29"/>
      <c r="AK203" s="29"/>
      <c r="AL203" s="29"/>
      <c r="AM203" s="29"/>
      <c r="AN203" s="29"/>
      <c r="AO203" s="29"/>
      <c r="AP203" s="29"/>
      <c r="AQ203" s="30"/>
      <c r="AR203" s="30"/>
      <c r="AS203" s="30"/>
      <c r="AT203" s="54"/>
      <c r="AU203" s="31"/>
      <c r="AV203" s="32"/>
      <c r="AW203" s="35"/>
      <c r="AX203" s="35"/>
      <c r="AY203" s="50"/>
      <c r="AZ203" s="50"/>
      <c r="BA203" s="35"/>
    </row>
    <row r="204" spans="1:53" ht="15.75" customHeight="1" x14ac:dyDescent="0.25">
      <c r="A204" s="52"/>
      <c r="B204" s="53"/>
      <c r="C204" s="53"/>
      <c r="D204" s="35"/>
      <c r="E204" s="35"/>
      <c r="F204" s="33"/>
      <c r="G204" s="33"/>
      <c r="H204" s="52"/>
      <c r="I204" s="35"/>
      <c r="J204" s="35"/>
      <c r="K204" s="35"/>
      <c r="L204" s="35"/>
      <c r="M204" s="35"/>
      <c r="N204" s="35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30"/>
      <c r="AJ204" s="29"/>
      <c r="AK204" s="29"/>
      <c r="AL204" s="29"/>
      <c r="AM204" s="29"/>
      <c r="AN204" s="29"/>
      <c r="AO204" s="29"/>
      <c r="AP204" s="29"/>
      <c r="AQ204" s="30"/>
      <c r="AR204" s="30"/>
      <c r="AS204" s="30"/>
      <c r="AT204" s="54"/>
      <c r="AU204" s="31"/>
      <c r="AV204" s="32"/>
      <c r="AW204" s="35"/>
      <c r="AX204" s="35"/>
      <c r="AY204" s="50"/>
      <c r="AZ204" s="50"/>
      <c r="BA204" s="35"/>
    </row>
    <row r="205" spans="1:53" ht="15.75" customHeight="1" x14ac:dyDescent="0.25">
      <c r="A205" s="52"/>
      <c r="B205" s="53"/>
      <c r="C205" s="53"/>
      <c r="D205" s="35"/>
      <c r="E205" s="35"/>
      <c r="F205" s="33"/>
      <c r="G205" s="33"/>
      <c r="H205" s="52"/>
      <c r="I205" s="35"/>
      <c r="J205" s="35"/>
      <c r="K205" s="35"/>
      <c r="L205" s="35"/>
      <c r="M205" s="35"/>
      <c r="N205" s="35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30"/>
      <c r="AJ205" s="29"/>
      <c r="AK205" s="29"/>
      <c r="AL205" s="29"/>
      <c r="AM205" s="29"/>
      <c r="AN205" s="29"/>
      <c r="AO205" s="29"/>
      <c r="AP205" s="29"/>
      <c r="AQ205" s="30"/>
      <c r="AR205" s="30"/>
      <c r="AS205" s="30"/>
      <c r="AT205" s="54"/>
      <c r="AU205" s="31"/>
      <c r="AV205" s="32"/>
      <c r="AW205" s="35"/>
      <c r="AX205" s="35"/>
      <c r="AY205" s="50"/>
      <c r="AZ205" s="50"/>
      <c r="BA205" s="35"/>
    </row>
    <row r="206" spans="1:53" ht="15.75" customHeight="1" x14ac:dyDescent="0.25">
      <c r="A206" s="52"/>
      <c r="B206" s="53"/>
      <c r="C206" s="53"/>
      <c r="D206" s="35"/>
      <c r="E206" s="35"/>
      <c r="F206" s="33"/>
      <c r="G206" s="33"/>
      <c r="H206" s="52"/>
      <c r="I206" s="35"/>
      <c r="J206" s="35"/>
      <c r="K206" s="35"/>
      <c r="L206" s="35"/>
      <c r="M206" s="35"/>
      <c r="N206" s="35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30"/>
      <c r="AJ206" s="29"/>
      <c r="AK206" s="29"/>
      <c r="AL206" s="29"/>
      <c r="AM206" s="29"/>
      <c r="AN206" s="29"/>
      <c r="AO206" s="29"/>
      <c r="AP206" s="29"/>
      <c r="AQ206" s="30"/>
      <c r="AR206" s="30"/>
      <c r="AS206" s="30"/>
      <c r="AT206" s="54"/>
      <c r="AU206" s="31"/>
      <c r="AV206" s="32"/>
      <c r="AW206" s="35"/>
      <c r="AX206" s="35"/>
      <c r="AY206" s="50"/>
      <c r="AZ206" s="50"/>
      <c r="BA206" s="35"/>
    </row>
    <row r="207" spans="1:53" ht="15.75" customHeight="1" x14ac:dyDescent="0.25">
      <c r="A207" s="52"/>
      <c r="B207" s="53"/>
      <c r="C207" s="53"/>
      <c r="D207" s="35"/>
      <c r="E207" s="35"/>
      <c r="F207" s="33"/>
      <c r="G207" s="33"/>
      <c r="H207" s="52"/>
      <c r="I207" s="35"/>
      <c r="J207" s="35"/>
      <c r="K207" s="35"/>
      <c r="L207" s="35"/>
      <c r="M207" s="35"/>
      <c r="N207" s="35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30"/>
      <c r="AJ207" s="29"/>
      <c r="AK207" s="29"/>
      <c r="AL207" s="29"/>
      <c r="AM207" s="29"/>
      <c r="AN207" s="29"/>
      <c r="AO207" s="29"/>
      <c r="AP207" s="29"/>
      <c r="AQ207" s="30"/>
      <c r="AR207" s="30"/>
      <c r="AS207" s="30"/>
      <c r="AT207" s="54"/>
      <c r="AU207" s="31"/>
      <c r="AV207" s="32"/>
      <c r="AW207" s="35"/>
      <c r="AX207" s="35"/>
      <c r="AY207" s="50"/>
      <c r="AZ207" s="50"/>
      <c r="BA207" s="35"/>
    </row>
    <row r="208" spans="1:53" ht="15.75" customHeight="1" x14ac:dyDescent="0.25">
      <c r="A208" s="52"/>
      <c r="B208" s="53"/>
      <c r="C208" s="53"/>
      <c r="D208" s="35"/>
      <c r="E208" s="35"/>
      <c r="F208" s="33"/>
      <c r="G208" s="33"/>
      <c r="H208" s="52"/>
      <c r="I208" s="35"/>
      <c r="J208" s="35"/>
      <c r="K208" s="35"/>
      <c r="L208" s="35"/>
      <c r="M208" s="35"/>
      <c r="N208" s="35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30"/>
      <c r="AJ208" s="29"/>
      <c r="AK208" s="29"/>
      <c r="AL208" s="29"/>
      <c r="AM208" s="29"/>
      <c r="AN208" s="29"/>
      <c r="AO208" s="29"/>
      <c r="AP208" s="29"/>
      <c r="AQ208" s="30"/>
      <c r="AR208" s="30"/>
      <c r="AS208" s="30"/>
      <c r="AT208" s="54"/>
      <c r="AU208" s="31"/>
      <c r="AV208" s="32"/>
      <c r="AW208" s="35"/>
      <c r="AX208" s="35"/>
      <c r="AY208" s="50"/>
      <c r="AZ208" s="50"/>
      <c r="BA208" s="35"/>
    </row>
    <row r="209" spans="1:53" ht="15.75" customHeight="1" x14ac:dyDescent="0.25">
      <c r="A209" s="52"/>
      <c r="B209" s="53"/>
      <c r="C209" s="53"/>
      <c r="D209" s="35"/>
      <c r="E209" s="35"/>
      <c r="F209" s="33"/>
      <c r="G209" s="33"/>
      <c r="H209" s="52"/>
      <c r="I209" s="35"/>
      <c r="J209" s="35"/>
      <c r="K209" s="35"/>
      <c r="L209" s="35"/>
      <c r="M209" s="35"/>
      <c r="N209" s="35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30"/>
      <c r="AJ209" s="29"/>
      <c r="AK209" s="29"/>
      <c r="AL209" s="29"/>
      <c r="AM209" s="29"/>
      <c r="AN209" s="29"/>
      <c r="AO209" s="29"/>
      <c r="AP209" s="29"/>
      <c r="AQ209" s="30"/>
      <c r="AR209" s="30"/>
      <c r="AS209" s="30"/>
      <c r="AT209" s="54"/>
      <c r="AU209" s="31"/>
      <c r="AV209" s="32"/>
      <c r="AW209" s="35"/>
      <c r="AX209" s="35"/>
      <c r="AY209" s="50"/>
      <c r="AZ209" s="50"/>
      <c r="BA209" s="35"/>
    </row>
    <row r="210" spans="1:53" ht="15.75" customHeight="1" x14ac:dyDescent="0.25">
      <c r="A210" s="52"/>
      <c r="B210" s="53"/>
      <c r="C210" s="53"/>
      <c r="D210" s="35"/>
      <c r="E210" s="35"/>
      <c r="F210" s="33"/>
      <c r="G210" s="33"/>
      <c r="H210" s="52"/>
      <c r="I210" s="35"/>
      <c r="J210" s="35"/>
      <c r="K210" s="35"/>
      <c r="L210" s="35"/>
      <c r="M210" s="35"/>
      <c r="N210" s="35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30"/>
      <c r="AJ210" s="29"/>
      <c r="AK210" s="29"/>
      <c r="AL210" s="29"/>
      <c r="AM210" s="29"/>
      <c r="AN210" s="29"/>
      <c r="AO210" s="29"/>
      <c r="AP210" s="29"/>
      <c r="AQ210" s="30"/>
      <c r="AR210" s="30"/>
      <c r="AS210" s="30"/>
      <c r="AT210" s="54"/>
      <c r="AU210" s="31"/>
      <c r="AV210" s="32"/>
      <c r="AW210" s="35"/>
      <c r="AX210" s="35"/>
      <c r="AY210" s="50"/>
      <c r="AZ210" s="50"/>
      <c r="BA210" s="35"/>
    </row>
    <row r="211" spans="1:53" ht="15.75" customHeight="1" x14ac:dyDescent="0.25">
      <c r="A211" s="52"/>
      <c r="B211" s="53"/>
      <c r="C211" s="53"/>
      <c r="D211" s="35"/>
      <c r="E211" s="35"/>
      <c r="F211" s="33"/>
      <c r="G211" s="33"/>
      <c r="H211" s="52"/>
      <c r="I211" s="35"/>
      <c r="J211" s="35"/>
      <c r="K211" s="35"/>
      <c r="L211" s="35"/>
      <c r="M211" s="35"/>
      <c r="N211" s="35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30"/>
      <c r="AJ211" s="29"/>
      <c r="AK211" s="29"/>
      <c r="AL211" s="29"/>
      <c r="AM211" s="29"/>
      <c r="AN211" s="29"/>
      <c r="AO211" s="29"/>
      <c r="AP211" s="29"/>
      <c r="AQ211" s="30"/>
      <c r="AR211" s="30"/>
      <c r="AS211" s="30"/>
      <c r="AT211" s="54"/>
      <c r="AU211" s="31"/>
      <c r="AV211" s="32"/>
      <c r="AW211" s="35"/>
      <c r="AX211" s="35"/>
      <c r="AY211" s="50"/>
      <c r="AZ211" s="50"/>
      <c r="BA211" s="35"/>
    </row>
    <row r="212" spans="1:53" ht="15.75" customHeight="1" x14ac:dyDescent="0.25">
      <c r="A212" s="52"/>
      <c r="B212" s="53"/>
      <c r="C212" s="53"/>
      <c r="D212" s="35"/>
      <c r="E212" s="35"/>
      <c r="F212" s="33"/>
      <c r="G212" s="33"/>
      <c r="H212" s="52"/>
      <c r="I212" s="35"/>
      <c r="J212" s="35"/>
      <c r="K212" s="35"/>
      <c r="L212" s="35"/>
      <c r="M212" s="35"/>
      <c r="N212" s="35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30"/>
      <c r="AJ212" s="29"/>
      <c r="AK212" s="29"/>
      <c r="AL212" s="29"/>
      <c r="AM212" s="29"/>
      <c r="AN212" s="29"/>
      <c r="AO212" s="29"/>
      <c r="AP212" s="29"/>
      <c r="AQ212" s="30"/>
      <c r="AR212" s="30"/>
      <c r="AS212" s="30"/>
      <c r="AT212" s="54"/>
      <c r="AU212" s="31"/>
      <c r="AV212" s="32"/>
      <c r="AW212" s="35"/>
      <c r="AX212" s="35"/>
      <c r="AY212" s="50"/>
      <c r="AZ212" s="50"/>
      <c r="BA212" s="35"/>
    </row>
    <row r="213" spans="1:53" ht="15.75" customHeight="1" x14ac:dyDescent="0.25">
      <c r="A213" s="52"/>
      <c r="B213" s="53"/>
      <c r="C213" s="53"/>
      <c r="D213" s="35"/>
      <c r="E213" s="35"/>
      <c r="F213" s="33"/>
      <c r="G213" s="33"/>
      <c r="H213" s="52"/>
      <c r="I213" s="35"/>
      <c r="J213" s="35"/>
      <c r="K213" s="35"/>
      <c r="L213" s="35"/>
      <c r="M213" s="35"/>
      <c r="N213" s="35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30"/>
      <c r="AJ213" s="29"/>
      <c r="AK213" s="29"/>
      <c r="AL213" s="29"/>
      <c r="AM213" s="29"/>
      <c r="AN213" s="29"/>
      <c r="AO213" s="29"/>
      <c r="AP213" s="29"/>
      <c r="AQ213" s="30"/>
      <c r="AR213" s="30"/>
      <c r="AS213" s="30"/>
      <c r="AT213" s="54"/>
      <c r="AU213" s="31"/>
      <c r="AV213" s="32"/>
      <c r="AW213" s="35"/>
      <c r="AX213" s="35"/>
      <c r="AY213" s="50"/>
      <c r="AZ213" s="50"/>
      <c r="BA213" s="35"/>
    </row>
    <row r="214" spans="1:53" ht="15.75" customHeight="1" x14ac:dyDescent="0.25">
      <c r="A214" s="52"/>
      <c r="B214" s="53"/>
      <c r="C214" s="53"/>
      <c r="D214" s="35"/>
      <c r="E214" s="35"/>
      <c r="F214" s="33"/>
      <c r="G214" s="33"/>
      <c r="H214" s="52"/>
      <c r="I214" s="35"/>
      <c r="J214" s="35"/>
      <c r="K214" s="35"/>
      <c r="L214" s="35"/>
      <c r="M214" s="35"/>
      <c r="N214" s="35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30"/>
      <c r="AJ214" s="29"/>
      <c r="AK214" s="29"/>
      <c r="AL214" s="29"/>
      <c r="AM214" s="29"/>
      <c r="AN214" s="29"/>
      <c r="AO214" s="29"/>
      <c r="AP214" s="29"/>
      <c r="AQ214" s="30"/>
      <c r="AR214" s="30"/>
      <c r="AS214" s="30"/>
      <c r="AT214" s="54"/>
      <c r="AU214" s="31"/>
      <c r="AV214" s="32"/>
      <c r="AW214" s="35"/>
      <c r="AX214" s="35"/>
      <c r="AY214" s="50"/>
      <c r="AZ214" s="50"/>
      <c r="BA214" s="35"/>
    </row>
    <row r="215" spans="1:53" ht="15.75" customHeight="1" x14ac:dyDescent="0.25">
      <c r="A215" s="52"/>
      <c r="B215" s="53"/>
      <c r="C215" s="53"/>
      <c r="D215" s="35"/>
      <c r="E215" s="35"/>
      <c r="F215" s="33"/>
      <c r="G215" s="33"/>
      <c r="H215" s="52"/>
      <c r="I215" s="35"/>
      <c r="J215" s="35"/>
      <c r="K215" s="35"/>
      <c r="L215" s="35"/>
      <c r="M215" s="35"/>
      <c r="N215" s="35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30"/>
      <c r="AJ215" s="29"/>
      <c r="AK215" s="29"/>
      <c r="AL215" s="29"/>
      <c r="AM215" s="29"/>
      <c r="AN215" s="29"/>
      <c r="AO215" s="29"/>
      <c r="AP215" s="29"/>
      <c r="AQ215" s="30"/>
      <c r="AR215" s="30"/>
      <c r="AS215" s="30"/>
      <c r="AT215" s="54"/>
      <c r="AU215" s="31"/>
      <c r="AV215" s="32"/>
      <c r="AW215" s="35"/>
      <c r="AX215" s="35"/>
      <c r="AY215" s="50"/>
      <c r="AZ215" s="50"/>
      <c r="BA215" s="35"/>
    </row>
    <row r="216" spans="1:53" ht="15.75" customHeight="1" x14ac:dyDescent="0.25">
      <c r="A216" s="52"/>
      <c r="B216" s="53"/>
      <c r="C216" s="53"/>
      <c r="D216" s="35"/>
      <c r="E216" s="35"/>
      <c r="F216" s="33"/>
      <c r="G216" s="33"/>
      <c r="H216" s="52"/>
      <c r="I216" s="35"/>
      <c r="J216" s="35"/>
      <c r="K216" s="35"/>
      <c r="L216" s="35"/>
      <c r="M216" s="35"/>
      <c r="N216" s="35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30"/>
      <c r="AJ216" s="29"/>
      <c r="AK216" s="29"/>
      <c r="AL216" s="29"/>
      <c r="AM216" s="29"/>
      <c r="AN216" s="29"/>
      <c r="AO216" s="29"/>
      <c r="AP216" s="29"/>
      <c r="AQ216" s="30"/>
      <c r="AR216" s="30"/>
      <c r="AS216" s="30"/>
      <c r="AT216" s="54"/>
      <c r="AU216" s="31"/>
      <c r="AV216" s="32"/>
      <c r="AW216" s="35"/>
      <c r="AX216" s="35"/>
      <c r="AY216" s="50"/>
      <c r="AZ216" s="50"/>
      <c r="BA216" s="35"/>
    </row>
    <row r="217" spans="1:53" ht="15.75" customHeight="1" x14ac:dyDescent="0.25">
      <c r="A217" s="52"/>
      <c r="B217" s="53"/>
      <c r="C217" s="53"/>
      <c r="D217" s="35"/>
      <c r="E217" s="35"/>
      <c r="F217" s="33"/>
      <c r="G217" s="33"/>
      <c r="H217" s="52"/>
      <c r="I217" s="35"/>
      <c r="J217" s="35"/>
      <c r="K217" s="35"/>
      <c r="L217" s="35"/>
      <c r="M217" s="35"/>
      <c r="N217" s="35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30"/>
      <c r="AJ217" s="29"/>
      <c r="AK217" s="29"/>
      <c r="AL217" s="29"/>
      <c r="AM217" s="29"/>
      <c r="AN217" s="29"/>
      <c r="AO217" s="29"/>
      <c r="AP217" s="29"/>
      <c r="AQ217" s="30"/>
      <c r="AR217" s="30"/>
      <c r="AS217" s="30"/>
      <c r="AT217" s="54"/>
      <c r="AU217" s="31"/>
      <c r="AV217" s="32"/>
      <c r="AW217" s="35"/>
      <c r="AX217" s="35"/>
      <c r="AY217" s="50"/>
      <c r="AZ217" s="50"/>
      <c r="BA217" s="35"/>
    </row>
    <row r="218" spans="1:53" ht="15.75" customHeight="1" x14ac:dyDescent="0.25">
      <c r="A218" s="52"/>
      <c r="B218" s="53"/>
      <c r="C218" s="53"/>
      <c r="D218" s="35"/>
      <c r="E218" s="35"/>
      <c r="F218" s="33"/>
      <c r="G218" s="33"/>
      <c r="H218" s="52"/>
      <c r="I218" s="35"/>
      <c r="J218" s="35"/>
      <c r="K218" s="35"/>
      <c r="L218" s="35"/>
      <c r="M218" s="35"/>
      <c r="N218" s="35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30"/>
      <c r="AJ218" s="29"/>
      <c r="AK218" s="29"/>
      <c r="AL218" s="29"/>
      <c r="AM218" s="29"/>
      <c r="AN218" s="29"/>
      <c r="AO218" s="29"/>
      <c r="AP218" s="29"/>
      <c r="AQ218" s="30"/>
      <c r="AR218" s="30"/>
      <c r="AS218" s="30"/>
      <c r="AT218" s="54"/>
      <c r="AU218" s="31"/>
      <c r="AV218" s="32"/>
      <c r="AW218" s="35"/>
      <c r="AX218" s="35"/>
      <c r="AY218" s="50"/>
      <c r="AZ218" s="50"/>
      <c r="BA218" s="35"/>
    </row>
    <row r="219" spans="1:53" ht="15.75" customHeight="1" x14ac:dyDescent="0.25">
      <c r="A219" s="52"/>
      <c r="B219" s="53"/>
      <c r="C219" s="53"/>
      <c r="D219" s="35"/>
      <c r="E219" s="35"/>
      <c r="F219" s="33"/>
      <c r="G219" s="33"/>
      <c r="H219" s="52"/>
      <c r="I219" s="35"/>
      <c r="J219" s="35"/>
      <c r="K219" s="35"/>
      <c r="L219" s="35"/>
      <c r="M219" s="35"/>
      <c r="N219" s="35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30"/>
      <c r="AJ219" s="29"/>
      <c r="AK219" s="29"/>
      <c r="AL219" s="29"/>
      <c r="AM219" s="29"/>
      <c r="AN219" s="29"/>
      <c r="AO219" s="29"/>
      <c r="AP219" s="29"/>
      <c r="AQ219" s="30"/>
      <c r="AR219" s="30"/>
      <c r="AS219" s="30"/>
      <c r="AT219" s="54"/>
      <c r="AU219" s="31"/>
      <c r="AV219" s="32"/>
      <c r="AW219" s="35"/>
      <c r="AX219" s="35"/>
      <c r="AY219" s="50"/>
      <c r="AZ219" s="50"/>
      <c r="BA219" s="35"/>
    </row>
    <row r="220" spans="1:53" ht="15.75" customHeight="1" x14ac:dyDescent="0.25">
      <c r="A220" s="52"/>
      <c r="B220" s="53"/>
      <c r="C220" s="53"/>
      <c r="D220" s="35"/>
      <c r="E220" s="35"/>
      <c r="F220" s="33"/>
      <c r="G220" s="33"/>
      <c r="H220" s="52"/>
      <c r="I220" s="35"/>
      <c r="J220" s="35"/>
      <c r="K220" s="35"/>
      <c r="L220" s="35"/>
      <c r="M220" s="35"/>
      <c r="N220" s="35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30"/>
      <c r="AJ220" s="29"/>
      <c r="AK220" s="29"/>
      <c r="AL220" s="29"/>
      <c r="AM220" s="29"/>
      <c r="AN220" s="29"/>
      <c r="AO220" s="29"/>
      <c r="AP220" s="29"/>
      <c r="AQ220" s="30"/>
      <c r="AR220" s="30"/>
      <c r="AS220" s="30"/>
      <c r="AT220" s="54"/>
      <c r="AU220" s="31"/>
      <c r="AV220" s="32"/>
      <c r="AW220" s="35"/>
      <c r="AX220" s="35"/>
      <c r="AY220" s="50"/>
      <c r="AZ220" s="50"/>
      <c r="BA220" s="35"/>
    </row>
    <row r="221" spans="1:53" ht="15.75" customHeight="1" x14ac:dyDescent="0.25">
      <c r="A221" s="52"/>
      <c r="B221" s="53"/>
      <c r="C221" s="53"/>
      <c r="D221" s="35"/>
      <c r="E221" s="35"/>
      <c r="F221" s="33"/>
      <c r="G221" s="33"/>
      <c r="H221" s="52"/>
      <c r="I221" s="35"/>
      <c r="J221" s="35"/>
      <c r="K221" s="35"/>
      <c r="L221" s="35"/>
      <c r="M221" s="35"/>
      <c r="N221" s="35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30"/>
      <c r="AJ221" s="29"/>
      <c r="AK221" s="29"/>
      <c r="AL221" s="29"/>
      <c r="AM221" s="29"/>
      <c r="AN221" s="29"/>
      <c r="AO221" s="29"/>
      <c r="AP221" s="29"/>
      <c r="AQ221" s="30"/>
      <c r="AR221" s="30"/>
      <c r="AS221" s="30"/>
      <c r="AT221" s="54"/>
      <c r="AU221" s="31"/>
      <c r="AV221" s="32"/>
      <c r="AW221" s="35"/>
      <c r="AX221" s="35"/>
      <c r="AY221" s="50"/>
      <c r="AZ221" s="50"/>
      <c r="BA221" s="35"/>
    </row>
    <row r="222" spans="1:53" ht="15.75" customHeight="1" x14ac:dyDescent="0.25">
      <c r="A222" s="52"/>
      <c r="B222" s="53"/>
      <c r="C222" s="53"/>
      <c r="D222" s="35"/>
      <c r="E222" s="35"/>
      <c r="F222" s="33"/>
      <c r="G222" s="33"/>
      <c r="H222" s="52"/>
      <c r="I222" s="35"/>
      <c r="J222" s="35"/>
      <c r="K222" s="35"/>
      <c r="L222" s="35"/>
      <c r="M222" s="35"/>
      <c r="N222" s="35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30"/>
      <c r="AJ222" s="29"/>
      <c r="AK222" s="29"/>
      <c r="AL222" s="29"/>
      <c r="AM222" s="29"/>
      <c r="AN222" s="29"/>
      <c r="AO222" s="29"/>
      <c r="AP222" s="29"/>
      <c r="AQ222" s="30"/>
      <c r="AR222" s="30"/>
      <c r="AS222" s="30"/>
      <c r="AT222" s="54"/>
      <c r="AU222" s="31"/>
      <c r="AV222" s="32"/>
      <c r="AW222" s="35"/>
      <c r="AX222" s="35"/>
      <c r="AY222" s="50"/>
      <c r="AZ222" s="50"/>
      <c r="BA222" s="35"/>
    </row>
    <row r="223" spans="1:53" ht="15.75" customHeight="1" x14ac:dyDescent="0.25">
      <c r="A223" s="52"/>
      <c r="B223" s="53"/>
      <c r="C223" s="53"/>
      <c r="D223" s="35"/>
      <c r="E223" s="35"/>
      <c r="F223" s="33"/>
      <c r="G223" s="33"/>
      <c r="H223" s="52"/>
      <c r="I223" s="35"/>
      <c r="J223" s="35"/>
      <c r="K223" s="35"/>
      <c r="L223" s="35"/>
      <c r="M223" s="35"/>
      <c r="N223" s="35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30"/>
      <c r="AJ223" s="29"/>
      <c r="AK223" s="29"/>
      <c r="AL223" s="29"/>
      <c r="AM223" s="29"/>
      <c r="AN223" s="29"/>
      <c r="AO223" s="29"/>
      <c r="AP223" s="29"/>
      <c r="AQ223" s="30"/>
      <c r="AR223" s="30"/>
      <c r="AS223" s="30"/>
      <c r="AT223" s="54"/>
      <c r="AU223" s="31"/>
      <c r="AV223" s="32"/>
      <c r="AW223" s="35"/>
      <c r="AX223" s="35"/>
      <c r="AY223" s="50"/>
      <c r="AZ223" s="50"/>
      <c r="BA223" s="35"/>
    </row>
    <row r="224" spans="1:53" ht="15.75" customHeight="1" x14ac:dyDescent="0.25">
      <c r="A224" s="52"/>
      <c r="B224" s="53"/>
      <c r="C224" s="53"/>
      <c r="D224" s="35"/>
      <c r="E224" s="35"/>
      <c r="F224" s="33"/>
      <c r="G224" s="33"/>
      <c r="H224" s="52"/>
      <c r="I224" s="35"/>
      <c r="J224" s="35"/>
      <c r="K224" s="35"/>
      <c r="L224" s="35"/>
      <c r="M224" s="35"/>
      <c r="N224" s="35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30"/>
      <c r="AJ224" s="29"/>
      <c r="AK224" s="29"/>
      <c r="AL224" s="29"/>
      <c r="AM224" s="29"/>
      <c r="AN224" s="29"/>
      <c r="AO224" s="29"/>
      <c r="AP224" s="29"/>
      <c r="AQ224" s="30"/>
      <c r="AR224" s="30"/>
      <c r="AS224" s="30"/>
      <c r="AT224" s="54"/>
      <c r="AU224" s="31"/>
      <c r="AV224" s="32"/>
      <c r="AW224" s="35"/>
      <c r="AX224" s="35"/>
      <c r="AY224" s="50"/>
      <c r="AZ224" s="50"/>
      <c r="BA224" s="35"/>
    </row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autoFilter ref="A13:AU24" xr:uid="{00000000-0009-0000-0000-000000000000}"/>
  <mergeCells count="6">
    <mergeCell ref="AT13:AU13"/>
    <mergeCell ref="D13:J13"/>
    <mergeCell ref="K13:N13"/>
    <mergeCell ref="O13:AI13"/>
    <mergeCell ref="AJ13:AL13"/>
    <mergeCell ref="AM13:AR13"/>
  </mergeCells>
  <conditionalFormatting sqref="B18:B19">
    <cfRule type="cellIs" dxfId="7" priority="1" stopIfTrue="1" operator="equal">
      <formula>"FALSE"</formula>
    </cfRule>
  </conditionalFormatting>
  <conditionalFormatting sqref="A1:A24 B1:H14 I4:I14 J1:P14 Q1:S24 T1:U14 V1:X24 Y1:Z14 AA1:AC24 AD1:AE14 AF1:AI24 AJ1:AO14 AP1:AR12 AP14:AR24 AS1:BA24">
    <cfRule type="cellIs" dxfId="6" priority="2" stopIfTrue="1" operator="equal">
      <formula>"FALSE"</formula>
    </cfRule>
  </conditionalFormatting>
  <dataValidations count="8">
    <dataValidation type="decimal" allowBlank="1" showInputMessage="1" showErrorMessage="1" prompt="Número de documento - Escriba el número de documento del docente evaluado, sin utilizar comas ni puntos. EJEMPLO: 79802825" sqref="E15:E24" xr:uid="{00000000-0002-0000-0000-000000000000}">
      <formula1>1</formula1>
      <formula2>9000000000</formula2>
    </dataValidation>
    <dataValidation type="list" allowBlank="1" showInputMessage="1" showErrorMessage="1" prompt="Competencias comportamentales - Seleccione las competencias comportamentales evaluadas. Recuerede que no se pueden repetir para un evaluado." sqref="AJ15:AL24" xr:uid="{00000000-0002-0000-0000-000001000000}">
      <formula1>$BA$14:$BA$19</formula1>
    </dataValidation>
    <dataValidation type="list" allowBlank="1" showInputMessage="1" showErrorMessage="1" prompt="Tipo de identificación - Seleccione el Tipo de Identificación del Evaluado. CC: Cédula de Ciudadanía CE: Cédula de Extranjería" sqref="D15:D17 D20:D24" xr:uid="{00000000-0002-0000-0000-000002000000}">
      <formula1>$AW$14:$AW$15</formula1>
    </dataValidation>
    <dataValidation type="list" allowBlank="1" showInputMessage="1" showErrorMessage="1" prompt="CARGO - Seleccione el cargo que desempeña el directivo docente evaluado." sqref="J15:J23" xr:uid="{00000000-0002-0000-0000-000003000000}">
      <formula1>$AZ$14:$AZ$16</formula1>
    </dataValidation>
    <dataValidation type="decimal" allowBlank="1" showInputMessage="1" showErrorMessage="1" prompt="PUNTAJE DE LA COMPETENCIA - ESCRIBA EL PUNTAJE ASIGNADO A CADA COMPETENCIA (ENTRE 1 Y 100)" sqref="AM15:AO15" xr:uid="{00000000-0002-0000-0000-000004000000}">
      <formula1>1</formula1>
      <formula2>100</formula2>
    </dataValidation>
    <dataValidation type="decimal" allowBlank="1" showInputMessage="1" showErrorMessage="1" prompt="PUNTAJE DE LA COMPETENCIA - POR FAVOR DIGITE EL PUNTAJE ASIGNADO A CADA COMPETENCIA (ENTRE 1 Y 100 PUNTOS)" sqref="O15:P24 T15:U24 Y15:Z24 AD15:AE24 AM16:AO24" xr:uid="{00000000-0002-0000-0000-000005000000}">
      <formula1>1</formula1>
      <formula2>100</formula2>
    </dataValidation>
    <dataValidation type="list" allowBlank="1" showInputMessage="1" showErrorMessage="1" prompt="Tipo de identificación - Seleccione el Tipo de Identificación del Evaluado. CC: Cédula de Ciudadanía CE: Cédula de Extranjería" sqref="D18:D19" xr:uid="{00000000-0002-0000-0000-000006000000}">
      <formula1>#REF!</formula1>
    </dataValidation>
    <dataValidation type="list" allowBlank="1" showInputMessage="1" showErrorMessage="1" prompt="ZONA - Seleccione la zona en la que se ubica el establecimiento educativo." sqref="I15:I24" xr:uid="{00000000-0002-0000-0000-000007000000}">
      <formula1>$AX$14:$AX$15</formula1>
    </dataValidation>
  </dataValidations>
  <pageMargins left="0.19685039370078741" right="0.19685039370078741" top="0.19685039370078741" bottom="0.19685039370078741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998"/>
  <sheetViews>
    <sheetView tabSelected="1" topLeftCell="A13" workbookViewId="0">
      <pane xSplit="6" topLeftCell="G1" activePane="topRight" state="frozen"/>
      <selection pane="topRight" activeCell="P50" sqref="P50"/>
    </sheetView>
  </sheetViews>
  <sheetFormatPr baseColWidth="10" defaultColWidth="12.6328125" defaultRowHeight="12.5" x14ac:dyDescent="0.25"/>
  <cols>
    <col min="1" max="1" width="6.26953125" customWidth="1"/>
    <col min="2" max="2" width="12.90625" customWidth="1"/>
    <col min="3" max="3" width="14.6328125" customWidth="1"/>
    <col min="4" max="4" width="6.36328125" customWidth="1"/>
    <col min="5" max="5" width="11.90625" customWidth="1"/>
    <col min="6" max="7" width="39.90625" customWidth="1"/>
    <col min="8" max="8" width="20.26953125" customWidth="1"/>
    <col min="9" max="9" width="9.6328125" customWidth="1"/>
    <col min="10" max="10" width="31.81640625" bestFit="1" customWidth="1"/>
    <col min="11" max="11" width="29" customWidth="1"/>
    <col min="12" max="14" width="10.08984375" customWidth="1"/>
    <col min="15" max="15" width="14.36328125" customWidth="1"/>
    <col min="16" max="18" width="11.90625" customWidth="1"/>
    <col min="19" max="19" width="11.90625" hidden="1" customWidth="1"/>
    <col min="20" max="23" width="11.90625" customWidth="1"/>
    <col min="24" max="24" width="11.90625" hidden="1" customWidth="1"/>
    <col min="25" max="28" width="11.90625" customWidth="1"/>
    <col min="29" max="29" width="11.90625" hidden="1" customWidth="1"/>
    <col min="30" max="31" width="11.90625" customWidth="1"/>
    <col min="32" max="32" width="9.08984375" customWidth="1"/>
    <col min="33" max="35" width="18" customWidth="1"/>
    <col min="36" max="38" width="13.26953125" customWidth="1"/>
    <col min="39" max="39" width="0" hidden="1" customWidth="1"/>
    <col min="40" max="41" width="16.26953125" customWidth="1"/>
    <col min="42" max="42" width="8.36328125" customWidth="1"/>
    <col min="43" max="43" width="14.36328125" customWidth="1"/>
    <col min="44" max="44" width="17.36328125" customWidth="1"/>
    <col min="45" max="45" width="0.36328125" customWidth="1"/>
    <col min="46" max="46" width="8.36328125" hidden="1" customWidth="1"/>
    <col min="47" max="47" width="5.08984375" hidden="1" customWidth="1"/>
    <col min="48" max="48" width="28" hidden="1" customWidth="1"/>
    <col min="49" max="50" width="17" hidden="1" customWidth="1"/>
  </cols>
  <sheetData>
    <row r="1" spans="1:50" ht="14" hidden="1" x14ac:dyDescent="0.25">
      <c r="A1" s="1"/>
      <c r="B1" s="1"/>
      <c r="C1" s="1"/>
      <c r="D1" s="3"/>
      <c r="E1" s="9"/>
      <c r="F1" s="4"/>
      <c r="G1" s="4"/>
      <c r="H1" s="1"/>
      <c r="I1" s="9" t="s">
        <v>82</v>
      </c>
      <c r="J1" s="3">
        <f>(COUNTIF($J$15:$J$40,"Ciencias Naturales y Educación Ambiental")+COUNTIF($J$15:$J$40,"Ciencias Naturales – Química")+COUNTIF($J$15:$J$40,"Ciencias Naturales – Física"))</f>
        <v>4</v>
      </c>
      <c r="K1" s="6"/>
      <c r="L1" s="7"/>
      <c r="M1" s="7"/>
      <c r="N1" s="7" t="s">
        <v>2</v>
      </c>
      <c r="O1" s="1">
        <f t="shared" ref="O1:R1" si="0">COUNT(O15:O40)</f>
        <v>26</v>
      </c>
      <c r="P1" s="1">
        <f t="shared" si="0"/>
        <v>26</v>
      </c>
      <c r="Q1" s="1">
        <f t="shared" si="0"/>
        <v>26</v>
      </c>
      <c r="R1" s="1">
        <f t="shared" si="0"/>
        <v>26</v>
      </c>
      <c r="S1" s="1"/>
      <c r="T1" s="1">
        <f>COUNT(T15:T40)</f>
        <v>26</v>
      </c>
      <c r="U1" s="1"/>
      <c r="V1" s="1">
        <f t="shared" ref="V1:W1" si="1">COUNT(V15:V40)</f>
        <v>26</v>
      </c>
      <c r="W1" s="1">
        <f t="shared" si="1"/>
        <v>26</v>
      </c>
      <c r="X1" s="1"/>
      <c r="Y1" s="1">
        <f>COUNT(Y15:Y40)</f>
        <v>26</v>
      </c>
      <c r="Z1" s="1"/>
      <c r="AA1" s="1">
        <f t="shared" ref="AA1:AB1" si="2">COUNT(AA15:AA40)</f>
        <v>26</v>
      </c>
      <c r="AB1" s="1">
        <f t="shared" si="2"/>
        <v>26</v>
      </c>
      <c r="AC1" s="1"/>
      <c r="AD1" s="1">
        <f>COUNT(AD15:AD40)</f>
        <v>26</v>
      </c>
      <c r="AE1" s="1" t="s">
        <v>3</v>
      </c>
      <c r="AF1" s="1">
        <f t="shared" ref="AF1:AF7" si="3">SUM(AG1:AI1)</f>
        <v>15</v>
      </c>
      <c r="AG1" s="1">
        <f t="shared" ref="AG1:AI1" si="4">COUNTIF(AG15:AG40,"Liderazgo")</f>
        <v>15</v>
      </c>
      <c r="AH1" s="1">
        <f t="shared" si="4"/>
        <v>0</v>
      </c>
      <c r="AI1" s="1">
        <f t="shared" si="4"/>
        <v>0</v>
      </c>
      <c r="AJ1" s="1">
        <f t="shared" ref="AJ1:AL1" si="5">COUNT(AJ15:AJ40)</f>
        <v>26</v>
      </c>
      <c r="AK1" s="1">
        <f t="shared" si="5"/>
        <v>26</v>
      </c>
      <c r="AL1" s="1">
        <f t="shared" si="5"/>
        <v>26</v>
      </c>
      <c r="AM1" s="1"/>
      <c r="AN1" s="1">
        <f>COUNT(AN15:AN40)</f>
        <v>26</v>
      </c>
      <c r="AO1" s="1"/>
      <c r="AP1" s="1"/>
      <c r="AQ1" s="1">
        <f>COUNT(AQ15:AQ40)</f>
        <v>26</v>
      </c>
      <c r="AR1" s="3">
        <f>COUNTIF(AR15:AR40,"NO SATISFACTORIO")</f>
        <v>0</v>
      </c>
      <c r="AS1" s="8"/>
      <c r="AT1" s="6"/>
      <c r="AU1" s="6"/>
      <c r="AV1" s="6"/>
      <c r="AW1" s="6"/>
      <c r="AX1" s="6"/>
    </row>
    <row r="2" spans="1:50" ht="14" hidden="1" x14ac:dyDescent="0.25">
      <c r="A2" s="1"/>
      <c r="B2" s="1"/>
      <c r="C2" s="1"/>
      <c r="D2" s="3"/>
      <c r="E2" s="9"/>
      <c r="F2" s="4"/>
      <c r="G2" s="4"/>
      <c r="H2" s="1"/>
      <c r="I2" s="9" t="s">
        <v>83</v>
      </c>
      <c r="J2" s="3">
        <f>COUNTIF($J$15:$J$40,"Ciencias Sociales")</f>
        <v>1</v>
      </c>
      <c r="K2" s="6"/>
      <c r="L2" s="9"/>
      <c r="M2" s="9"/>
      <c r="N2" s="9" t="s">
        <v>6</v>
      </c>
      <c r="O2" s="10">
        <f t="shared" ref="O2:R2" si="6">AVERAGE(O15:O40)</f>
        <v>95.07692307692308</v>
      </c>
      <c r="P2" s="10">
        <f t="shared" si="6"/>
        <v>94.92307692307692</v>
      </c>
      <c r="Q2" s="10">
        <f t="shared" si="6"/>
        <v>94.769230769230774</v>
      </c>
      <c r="R2" s="10">
        <f t="shared" si="6"/>
        <v>94.807692307692307</v>
      </c>
      <c r="S2" s="10"/>
      <c r="T2" s="10">
        <f>AVERAGE(T15:T40)</f>
        <v>94.894230769230774</v>
      </c>
      <c r="U2" s="10"/>
      <c r="V2" s="10">
        <f t="shared" ref="V2:W2" si="7">AVERAGE(V15:V40)</f>
        <v>94.269230769230774</v>
      </c>
      <c r="W2" s="10">
        <f t="shared" si="7"/>
        <v>94.615384615384613</v>
      </c>
      <c r="X2" s="10"/>
      <c r="Y2" s="10">
        <f>AVERAGE(Y15:Y40)</f>
        <v>94.442307692307693</v>
      </c>
      <c r="Z2" s="10"/>
      <c r="AA2" s="10">
        <f t="shared" ref="AA2:AB2" si="8">AVERAGE(AA15:AA40)</f>
        <v>94.34615384615384</v>
      </c>
      <c r="AB2" s="10">
        <f t="shared" si="8"/>
        <v>94.92307692307692</v>
      </c>
      <c r="AC2" s="10"/>
      <c r="AD2" s="10">
        <f>AVERAGE(AD15:AD40)</f>
        <v>94.634615384615387</v>
      </c>
      <c r="AE2" s="10" t="s">
        <v>7</v>
      </c>
      <c r="AF2" s="1">
        <f t="shared" si="3"/>
        <v>9</v>
      </c>
      <c r="AG2" s="1">
        <f t="shared" ref="AG2:AI2" si="9">COUNTIF(AG15:AG40,"Comunicación y relaciones")</f>
        <v>4</v>
      </c>
      <c r="AH2" s="1">
        <f t="shared" si="9"/>
        <v>4</v>
      </c>
      <c r="AI2" s="1">
        <f t="shared" si="9"/>
        <v>1</v>
      </c>
      <c r="AJ2" s="10">
        <f t="shared" ref="AJ2:AL2" si="10">AVERAGE(AJ15:AJ40)</f>
        <v>95.57692307692308</v>
      </c>
      <c r="AK2" s="10">
        <f t="shared" si="10"/>
        <v>95.65384615384616</v>
      </c>
      <c r="AL2" s="10">
        <f t="shared" si="10"/>
        <v>95.307692307692307</v>
      </c>
      <c r="AM2" s="10"/>
      <c r="AN2" s="10">
        <f>AVERAGE(AN15:AN40)</f>
        <v>95.512820512820497</v>
      </c>
      <c r="AO2" s="10"/>
      <c r="AP2" s="10"/>
      <c r="AQ2" s="10">
        <f>AVERAGE(AQ15:AQ40)</f>
        <v>94.979326923076911</v>
      </c>
      <c r="AR2" s="3">
        <f>COUNTIF(AR15:AR40,"SATISFACTORIO")</f>
        <v>1</v>
      </c>
      <c r="AS2" s="11"/>
      <c r="AT2" s="6"/>
      <c r="AU2" s="6"/>
      <c r="AV2" s="6"/>
      <c r="AW2" s="6"/>
      <c r="AX2" s="6"/>
    </row>
    <row r="3" spans="1:50" ht="14" hidden="1" x14ac:dyDescent="0.25">
      <c r="A3" s="1"/>
      <c r="B3" s="1"/>
      <c r="C3" s="1"/>
      <c r="D3" s="3"/>
      <c r="E3" s="9"/>
      <c r="F3" s="4"/>
      <c r="G3" s="4"/>
      <c r="H3" s="1"/>
      <c r="I3" s="9" t="s">
        <v>84</v>
      </c>
      <c r="J3" s="3">
        <f>(COUNTIF($J$15:$J$40,"Educación Artística y Cultural (Integral)")+COUNTIF($J$15:$J$40,"Educación Artística y Cultural – Plásticas")+COUNTIF($J$15:$J$40,"Educación Artística y Cultural – Música")+COUNTIF($J$15:$J$40,"Educación Artística y Cultural – A. Escénicas")+COUNTIF($J$15:$J$40,"Educación Artística y Cultural – Danzas"))</f>
        <v>0</v>
      </c>
      <c r="K3" s="6"/>
      <c r="L3" s="9"/>
      <c r="M3" s="9"/>
      <c r="N3" s="9" t="s">
        <v>9</v>
      </c>
      <c r="O3" s="10">
        <f t="shared" ref="O3:R3" si="11">IF(O1&gt;1,STDEV(O15:O40))</f>
        <v>2.2964856093270329</v>
      </c>
      <c r="P3" s="10">
        <f t="shared" si="11"/>
        <v>2.4482332719424744</v>
      </c>
      <c r="Q3" s="10">
        <f t="shared" si="11"/>
        <v>2.3547006995827271</v>
      </c>
      <c r="R3" s="10">
        <f t="shared" si="11"/>
        <v>2.6686210786731155</v>
      </c>
      <c r="S3" s="10"/>
      <c r="T3" s="10">
        <f>IF(T1&gt;1,STDEV(T15:T40))</f>
        <v>2.3453923732747541</v>
      </c>
      <c r="U3" s="10"/>
      <c r="V3" s="10">
        <f t="shared" ref="V3:W3" si="12">IF(V1&gt;1,STDEV(V15:V40))</f>
        <v>2.4747960288911455</v>
      </c>
      <c r="W3" s="10">
        <f t="shared" si="12"/>
        <v>2.7723913587648203</v>
      </c>
      <c r="X3" s="10"/>
      <c r="Y3" s="10">
        <f>IF(Y1&gt;1,STDEV(Y15:Y40))</f>
        <v>2.4872753087542319</v>
      </c>
      <c r="Z3" s="10"/>
      <c r="AA3" s="10">
        <f t="shared" ref="AA3:AB3" si="13">IF(AA1&gt;1,STDEV(AA15:AA40))</f>
        <v>2.6824214089856602</v>
      </c>
      <c r="AB3" s="10">
        <f t="shared" si="13"/>
        <v>2.6521399197339033</v>
      </c>
      <c r="AC3" s="10"/>
      <c r="AD3" s="10">
        <f>IF(AD1&gt;1,STDEV(AD15:AD40))</f>
        <v>2.5241144677200844</v>
      </c>
      <c r="AE3" s="10" t="s">
        <v>10</v>
      </c>
      <c r="AF3" s="1">
        <f t="shared" si="3"/>
        <v>24</v>
      </c>
      <c r="AG3" s="1">
        <f t="shared" ref="AG3:AI3" si="14">COUNTIF(AG15:AG40,"Trabajo en equipo")</f>
        <v>7</v>
      </c>
      <c r="AH3" s="1">
        <f t="shared" si="14"/>
        <v>13</v>
      </c>
      <c r="AI3" s="1">
        <f t="shared" si="14"/>
        <v>4</v>
      </c>
      <c r="AJ3" s="10">
        <f t="shared" ref="AJ3:AL3" si="15">IF(AJ1&gt;1,STDEV(AJ15:AJ40))</f>
        <v>2.3353471163504054</v>
      </c>
      <c r="AK3" s="10">
        <f t="shared" si="15"/>
        <v>1.8961499453852839</v>
      </c>
      <c r="AL3" s="10">
        <f t="shared" si="15"/>
        <v>1.3789628209413265</v>
      </c>
      <c r="AM3" s="10"/>
      <c r="AN3" s="10">
        <f>IF(AN1&gt;1,STDEV(AN15:AN40))</f>
        <v>1.7132964178403627</v>
      </c>
      <c r="AO3" s="10"/>
      <c r="AP3" s="10"/>
      <c r="AQ3" s="10">
        <f>IF(AQ1&gt;1,STDEV(AQ15:AQ40))</f>
        <v>2.0638887515673305</v>
      </c>
      <c r="AR3" s="3">
        <f>COUNTIF(AR15:AR40,"SOBRESALIENTE")</f>
        <v>25</v>
      </c>
      <c r="AS3" s="11"/>
      <c r="AT3" s="6"/>
      <c r="AU3" s="6"/>
      <c r="AV3" s="6"/>
      <c r="AW3" s="6"/>
      <c r="AX3" s="6"/>
    </row>
    <row r="4" spans="1:50" ht="14" hidden="1" x14ac:dyDescent="0.25">
      <c r="A4" s="1"/>
      <c r="B4" s="1"/>
      <c r="C4" s="1"/>
      <c r="D4" s="3"/>
      <c r="E4" s="9"/>
      <c r="F4" s="4"/>
      <c r="G4" s="4"/>
      <c r="H4" s="1"/>
      <c r="I4" s="9" t="s">
        <v>85</v>
      </c>
      <c r="J4" s="3">
        <f>COUNTIF($J$15:$J$40,"Educación Física, Recreación y Deportes")</f>
        <v>1</v>
      </c>
      <c r="K4" s="6"/>
      <c r="L4" s="9"/>
      <c r="M4" s="9"/>
      <c r="N4" s="9" t="s">
        <v>11</v>
      </c>
      <c r="O4" s="10">
        <f t="shared" ref="O4:R4" si="16">MIN(O15:O40)</f>
        <v>86</v>
      </c>
      <c r="P4" s="10">
        <f t="shared" si="16"/>
        <v>86</v>
      </c>
      <c r="Q4" s="10">
        <f t="shared" si="16"/>
        <v>85</v>
      </c>
      <c r="R4" s="10">
        <f t="shared" si="16"/>
        <v>85</v>
      </c>
      <c r="S4" s="10"/>
      <c r="T4" s="10">
        <f>MIN(T15:T40)</f>
        <v>85.5</v>
      </c>
      <c r="U4" s="10"/>
      <c r="V4" s="10">
        <f t="shared" ref="V4:W4" si="17">MIN(V15:V40)</f>
        <v>85</v>
      </c>
      <c r="W4" s="10">
        <f t="shared" si="17"/>
        <v>85</v>
      </c>
      <c r="X4" s="10"/>
      <c r="Y4" s="10">
        <f>MIN(Y15:Y40)</f>
        <v>85</v>
      </c>
      <c r="Z4" s="10"/>
      <c r="AA4" s="10">
        <f t="shared" ref="AA4:AB4" si="18">MIN(AA15:AA40)</f>
        <v>85</v>
      </c>
      <c r="AB4" s="10">
        <f t="shared" si="18"/>
        <v>85</v>
      </c>
      <c r="AC4" s="10"/>
      <c r="AD4" s="10">
        <f>MIN(AD15:AD40)</f>
        <v>85</v>
      </c>
      <c r="AE4" s="10" t="s">
        <v>12</v>
      </c>
      <c r="AF4" s="1">
        <f t="shared" si="3"/>
        <v>3</v>
      </c>
      <c r="AG4" s="1">
        <f t="shared" ref="AG4:AI4" si="19">COUNTIF(AG15:AG40,"Negociación y mediación")</f>
        <v>0</v>
      </c>
      <c r="AH4" s="1">
        <f t="shared" si="19"/>
        <v>2</v>
      </c>
      <c r="AI4" s="1">
        <f t="shared" si="19"/>
        <v>1</v>
      </c>
      <c r="AJ4" s="10">
        <f t="shared" ref="AJ4:AL4" si="20">MIN(AJ15:AJ40)</f>
        <v>90</v>
      </c>
      <c r="AK4" s="10">
        <f t="shared" si="20"/>
        <v>92</v>
      </c>
      <c r="AL4" s="10">
        <f t="shared" si="20"/>
        <v>93</v>
      </c>
      <c r="AM4" s="10"/>
      <c r="AN4" s="10">
        <f>MIN(AN15:AN40)</f>
        <v>92</v>
      </c>
      <c r="AO4" s="10"/>
      <c r="AP4" s="10"/>
      <c r="AQ4" s="10">
        <f>MIN(AQ15:AQ40)</f>
        <v>87.6</v>
      </c>
      <c r="AR4" s="3"/>
      <c r="AS4" s="11"/>
      <c r="AT4" s="6"/>
      <c r="AU4" s="6"/>
      <c r="AV4" s="6"/>
      <c r="AW4" s="6"/>
      <c r="AX4" s="6"/>
    </row>
    <row r="5" spans="1:50" ht="14" hidden="1" x14ac:dyDescent="0.25">
      <c r="A5" s="1"/>
      <c r="B5" s="1"/>
      <c r="C5" s="1"/>
      <c r="D5" s="3"/>
      <c r="E5" s="9"/>
      <c r="F5" s="4"/>
      <c r="G5" s="4"/>
      <c r="H5" s="1"/>
      <c r="I5" s="9" t="s">
        <v>86</v>
      </c>
      <c r="J5" s="3">
        <f>COUNTIF($J$15:$J$40,"Educación Ética y en Valores")</f>
        <v>1</v>
      </c>
      <c r="K5" s="6"/>
      <c r="L5" s="9"/>
      <c r="M5" s="9"/>
      <c r="N5" s="9" t="s">
        <v>13</v>
      </c>
      <c r="O5" s="10">
        <f t="shared" ref="O5:R5" si="21">MAX(O15:O40)</f>
        <v>98</v>
      </c>
      <c r="P5" s="10">
        <f t="shared" si="21"/>
        <v>98</v>
      </c>
      <c r="Q5" s="10">
        <f t="shared" si="21"/>
        <v>97</v>
      </c>
      <c r="R5" s="10">
        <f t="shared" si="21"/>
        <v>98</v>
      </c>
      <c r="S5" s="10"/>
      <c r="T5" s="10">
        <f>MAX(T15:T40)</f>
        <v>97.5</v>
      </c>
      <c r="U5" s="10"/>
      <c r="V5" s="10">
        <f t="shared" ref="V5:W5" si="22">MAX(V15:V40)</f>
        <v>97</v>
      </c>
      <c r="W5" s="10">
        <f t="shared" si="22"/>
        <v>98</v>
      </c>
      <c r="X5" s="10"/>
      <c r="Y5" s="10">
        <f>MAX(Y15:Y40)</f>
        <v>97</v>
      </c>
      <c r="Z5" s="10"/>
      <c r="AA5" s="10">
        <f t="shared" ref="AA5:AB5" si="23">MAX(AA15:AA40)</f>
        <v>98</v>
      </c>
      <c r="AB5" s="10">
        <f t="shared" si="23"/>
        <v>98</v>
      </c>
      <c r="AC5" s="10"/>
      <c r="AD5" s="10">
        <f>MAX(AD15:AD40)</f>
        <v>97.5</v>
      </c>
      <c r="AE5" s="10" t="s">
        <v>14</v>
      </c>
      <c r="AF5" s="1">
        <f t="shared" si="3"/>
        <v>11</v>
      </c>
      <c r="AG5" s="1">
        <f t="shared" ref="AG5:AI5" si="24">COUNTIF(AG15:AG40,"Compromiso social")</f>
        <v>0</v>
      </c>
      <c r="AH5" s="1">
        <f t="shared" si="24"/>
        <v>4</v>
      </c>
      <c r="AI5" s="1">
        <f t="shared" si="24"/>
        <v>7</v>
      </c>
      <c r="AJ5" s="10">
        <f t="shared" ref="AJ5:AL5" si="25">MAX(AJ15:AJ40)</f>
        <v>99</v>
      </c>
      <c r="AK5" s="10">
        <f t="shared" si="25"/>
        <v>99</v>
      </c>
      <c r="AL5" s="10">
        <f t="shared" si="25"/>
        <v>97</v>
      </c>
      <c r="AM5" s="10"/>
      <c r="AN5" s="10">
        <f>MAX(AN15:AN40)</f>
        <v>98</v>
      </c>
      <c r="AO5" s="10"/>
      <c r="AP5" s="10"/>
      <c r="AQ5" s="10">
        <f>MAX(AQ15:AQ40)</f>
        <v>97.275000000000006</v>
      </c>
      <c r="AR5" s="3"/>
      <c r="AS5" s="11"/>
      <c r="AT5" s="6"/>
      <c r="AU5" s="6"/>
      <c r="AV5" s="6"/>
      <c r="AW5" s="6"/>
      <c r="AX5" s="6"/>
    </row>
    <row r="6" spans="1:50" ht="14" hidden="1" x14ac:dyDescent="0.25">
      <c r="A6" s="1"/>
      <c r="B6" s="1"/>
      <c r="C6" s="1"/>
      <c r="D6" s="3"/>
      <c r="E6" s="9"/>
      <c r="F6" s="4"/>
      <c r="G6" s="4"/>
      <c r="H6" s="1"/>
      <c r="I6" s="9" t="s">
        <v>87</v>
      </c>
      <c r="J6" s="3">
        <f>COUNTIF($J$15:$J$40,"Educación Religiosa")</f>
        <v>0</v>
      </c>
      <c r="K6" s="6"/>
      <c r="L6" s="9"/>
      <c r="M6" s="9"/>
      <c r="N6" s="9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 t="s">
        <v>15</v>
      </c>
      <c r="AF6" s="1">
        <f t="shared" si="3"/>
        <v>7</v>
      </c>
      <c r="AG6" s="1">
        <f t="shared" ref="AG6:AI6" si="26">COUNTIF(AG15:AG40,"Iniciativa")</f>
        <v>0</v>
      </c>
      <c r="AH6" s="1">
        <f t="shared" si="26"/>
        <v>3</v>
      </c>
      <c r="AI6" s="1">
        <f t="shared" si="26"/>
        <v>4</v>
      </c>
      <c r="AJ6" s="10"/>
      <c r="AK6" s="10"/>
      <c r="AL6" s="10"/>
      <c r="AM6" s="10"/>
      <c r="AN6" s="10"/>
      <c r="AO6" s="10"/>
      <c r="AP6" s="10"/>
      <c r="AQ6" s="10"/>
      <c r="AR6" s="3"/>
      <c r="AS6" s="11"/>
      <c r="AT6" s="6"/>
      <c r="AU6" s="6"/>
      <c r="AV6" s="6"/>
      <c r="AW6" s="6"/>
      <c r="AX6" s="6"/>
    </row>
    <row r="7" spans="1:50" ht="14" hidden="1" x14ac:dyDescent="0.25">
      <c r="A7" s="1"/>
      <c r="B7" s="1"/>
      <c r="C7" s="1"/>
      <c r="D7" s="3"/>
      <c r="E7" s="9"/>
      <c r="F7" s="4"/>
      <c r="G7" s="4"/>
      <c r="H7" s="1"/>
      <c r="I7" s="9" t="s">
        <v>88</v>
      </c>
      <c r="J7" s="3">
        <f>COUNTIF($J$15:$J$40,"Humanidades - Lengua Castellana")</f>
        <v>2</v>
      </c>
      <c r="K7" s="6"/>
      <c r="L7" s="9"/>
      <c r="M7" s="9"/>
      <c r="N7" s="9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 t="s">
        <v>16</v>
      </c>
      <c r="AF7" s="1">
        <f t="shared" si="3"/>
        <v>8</v>
      </c>
      <c r="AG7" s="1">
        <f t="shared" ref="AG7:AI7" si="27">COUNTIF(AG15:AG40,"Orientación al logro")</f>
        <v>0</v>
      </c>
      <c r="AH7" s="1">
        <f t="shared" si="27"/>
        <v>0</v>
      </c>
      <c r="AI7" s="1">
        <f t="shared" si="27"/>
        <v>8</v>
      </c>
      <c r="AJ7" s="10"/>
      <c r="AK7" s="10"/>
      <c r="AL7" s="10"/>
      <c r="AM7" s="10"/>
      <c r="AN7" s="10"/>
      <c r="AO7" s="10"/>
      <c r="AP7" s="10"/>
      <c r="AQ7" s="10"/>
      <c r="AR7" s="3"/>
      <c r="AS7" s="11"/>
      <c r="AT7" s="6"/>
      <c r="AU7" s="6"/>
      <c r="AV7" s="6"/>
      <c r="AW7" s="6"/>
      <c r="AX7" s="6"/>
    </row>
    <row r="8" spans="1:50" ht="14" hidden="1" x14ac:dyDescent="0.25">
      <c r="A8" s="1"/>
      <c r="B8" s="1"/>
      <c r="C8" s="1"/>
      <c r="D8" s="3"/>
      <c r="E8" s="9"/>
      <c r="F8" s="4"/>
      <c r="G8" s="4"/>
      <c r="H8" s="1"/>
      <c r="I8" s="9" t="s">
        <v>89</v>
      </c>
      <c r="J8" s="3">
        <f>COUNTIF($J$15:$J$40,"Idioma Extranjero – Francés")+COUNTIF($J$15:$J$40,"Idioma Extranjero – Inglés")</f>
        <v>2</v>
      </c>
      <c r="K8" s="6"/>
      <c r="L8" s="9"/>
      <c r="M8" s="9"/>
      <c r="N8" s="9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3"/>
      <c r="AS8" s="11"/>
      <c r="AT8" s="6"/>
      <c r="AU8" s="6"/>
      <c r="AV8" s="6"/>
      <c r="AW8" s="6"/>
      <c r="AX8" s="6"/>
    </row>
    <row r="9" spans="1:50" ht="14" hidden="1" x14ac:dyDescent="0.25">
      <c r="A9" s="1"/>
      <c r="B9" s="1"/>
      <c r="C9" s="1"/>
      <c r="D9" s="3"/>
      <c r="E9" s="9"/>
      <c r="F9" s="4"/>
      <c r="G9" s="4"/>
      <c r="H9" s="1"/>
      <c r="I9" s="9" t="s">
        <v>90</v>
      </c>
      <c r="J9" s="3">
        <f>COUNTIF($J$15:$J$40,"Matemáticas")</f>
        <v>6</v>
      </c>
      <c r="K9" s="6"/>
      <c r="L9" s="9"/>
      <c r="M9" s="9"/>
      <c r="N9" s="9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3"/>
      <c r="AS9" s="11"/>
      <c r="AT9" s="6"/>
      <c r="AU9" s="6"/>
      <c r="AV9" s="6"/>
      <c r="AW9" s="6"/>
      <c r="AX9" s="6"/>
    </row>
    <row r="10" spans="1:50" ht="14" hidden="1" x14ac:dyDescent="0.25">
      <c r="A10" s="1"/>
      <c r="B10" s="1"/>
      <c r="C10" s="1"/>
      <c r="D10" s="3"/>
      <c r="E10" s="9"/>
      <c r="F10" s="4"/>
      <c r="G10" s="4"/>
      <c r="H10" s="1"/>
      <c r="I10" s="9" t="s">
        <v>91</v>
      </c>
      <c r="J10" s="3">
        <f>COUNTIF($J$15:$J$40,"Tecnología e Informática")</f>
        <v>1</v>
      </c>
      <c r="K10" s="6"/>
      <c r="L10" s="9"/>
      <c r="M10" s="9"/>
      <c r="N10" s="9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3"/>
      <c r="AS10" s="11"/>
      <c r="AT10" s="6"/>
      <c r="AU10" s="6"/>
      <c r="AV10" s="6"/>
      <c r="AW10" s="6"/>
      <c r="AX10" s="6"/>
    </row>
    <row r="11" spans="1:50" ht="14" hidden="1" x14ac:dyDescent="0.25">
      <c r="A11" s="1"/>
      <c r="B11" s="1"/>
      <c r="C11" s="1"/>
      <c r="D11" s="3"/>
      <c r="E11" s="9"/>
      <c r="F11" s="4"/>
      <c r="G11" s="4"/>
      <c r="H11" s="1"/>
      <c r="I11" s="9" t="s">
        <v>92</v>
      </c>
      <c r="J11" s="3">
        <f>COUNTIF($J$15:$J$40,"Filosofía")</f>
        <v>0</v>
      </c>
      <c r="K11" s="6"/>
      <c r="L11" s="9"/>
      <c r="M11" s="9"/>
      <c r="N11" s="9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3"/>
      <c r="AS11" s="11"/>
      <c r="AT11" s="6"/>
      <c r="AU11" s="6"/>
      <c r="AV11" s="6"/>
      <c r="AW11" s="6"/>
      <c r="AX11" s="6"/>
    </row>
    <row r="12" spans="1:50" ht="14" hidden="1" x14ac:dyDescent="0.25">
      <c r="A12" s="1"/>
      <c r="B12" s="1"/>
      <c r="C12" s="1"/>
      <c r="D12" s="3"/>
      <c r="E12" s="9"/>
      <c r="F12" s="4"/>
      <c r="G12" s="4"/>
      <c r="H12" s="1"/>
      <c r="I12" s="9" t="s">
        <v>93</v>
      </c>
      <c r="J12" s="3">
        <f>COUNTIF($J$15:$J$40,"Ciencias Económicas y Políticas")</f>
        <v>0</v>
      </c>
      <c r="K12" s="6"/>
      <c r="L12" s="9"/>
      <c r="M12" s="9"/>
      <c r="N12" s="9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3"/>
      <c r="AS12" s="11"/>
      <c r="AT12" s="6"/>
      <c r="AU12" s="6"/>
      <c r="AV12" s="6"/>
      <c r="AW12" s="6"/>
      <c r="AX12" s="6"/>
    </row>
    <row r="13" spans="1:50" ht="14" x14ac:dyDescent="0.25">
      <c r="A13" s="277" t="s">
        <v>17</v>
      </c>
      <c r="B13" s="278" t="s">
        <v>94</v>
      </c>
      <c r="C13" s="278" t="s">
        <v>19</v>
      </c>
      <c r="D13" s="279" t="s">
        <v>95</v>
      </c>
      <c r="E13" s="214"/>
      <c r="F13" s="216"/>
      <c r="G13" s="280"/>
      <c r="H13" s="280"/>
      <c r="I13" s="280"/>
      <c r="J13" s="280"/>
      <c r="K13" s="281"/>
      <c r="L13" s="279" t="s">
        <v>96</v>
      </c>
      <c r="M13" s="214"/>
      <c r="N13" s="215"/>
      <c r="O13" s="279" t="s">
        <v>97</v>
      </c>
      <c r="P13" s="214"/>
      <c r="Q13" s="214"/>
      <c r="R13" s="214"/>
      <c r="S13" s="214"/>
      <c r="T13" s="214"/>
      <c r="U13" s="214"/>
      <c r="V13" s="214"/>
      <c r="W13" s="214"/>
      <c r="X13" s="214"/>
      <c r="Y13" s="214"/>
      <c r="Z13" s="214"/>
      <c r="AA13" s="214"/>
      <c r="AB13" s="214"/>
      <c r="AC13" s="214"/>
      <c r="AD13" s="214"/>
      <c r="AE13" s="214"/>
      <c r="AF13" s="215"/>
      <c r="AG13" s="279" t="s">
        <v>98</v>
      </c>
      <c r="AH13" s="214"/>
      <c r="AI13" s="215"/>
      <c r="AJ13" s="279" t="s">
        <v>24</v>
      </c>
      <c r="AK13" s="214"/>
      <c r="AL13" s="214"/>
      <c r="AM13" s="214"/>
      <c r="AN13" s="214"/>
      <c r="AO13" s="215"/>
      <c r="AP13" s="278"/>
      <c r="AQ13" s="279" t="s">
        <v>25</v>
      </c>
      <c r="AR13" s="215"/>
      <c r="AS13" s="282"/>
      <c r="AT13" s="283" t="s">
        <v>26</v>
      </c>
      <c r="AU13" s="284" t="s">
        <v>27</v>
      </c>
      <c r="AV13" s="284" t="s">
        <v>99</v>
      </c>
      <c r="AW13" s="284" t="s">
        <v>100</v>
      </c>
      <c r="AX13" s="284" t="s">
        <v>29</v>
      </c>
    </row>
    <row r="14" spans="1:50" s="271" customFormat="1" ht="39" x14ac:dyDescent="0.25">
      <c r="A14" s="276"/>
      <c r="B14" s="12"/>
      <c r="C14" s="12"/>
      <c r="D14" s="12" t="s">
        <v>30</v>
      </c>
      <c r="E14" s="55" t="s">
        <v>31</v>
      </c>
      <c r="F14" s="12" t="s">
        <v>32</v>
      </c>
      <c r="G14" s="12" t="s">
        <v>33</v>
      </c>
      <c r="H14" s="56" t="s">
        <v>34</v>
      </c>
      <c r="I14" s="12" t="s">
        <v>27</v>
      </c>
      <c r="J14" s="12" t="s">
        <v>101</v>
      </c>
      <c r="K14" s="12" t="s">
        <v>102</v>
      </c>
      <c r="L14" s="12" t="s">
        <v>37</v>
      </c>
      <c r="M14" s="12" t="s">
        <v>38</v>
      </c>
      <c r="N14" s="12" t="s">
        <v>39</v>
      </c>
      <c r="O14" s="12" t="s">
        <v>103</v>
      </c>
      <c r="P14" s="12" t="s">
        <v>40</v>
      </c>
      <c r="Q14" s="12" t="s">
        <v>44</v>
      </c>
      <c r="R14" s="12" t="s">
        <v>104</v>
      </c>
      <c r="S14" s="12" t="s">
        <v>46</v>
      </c>
      <c r="T14" s="56" t="s">
        <v>47</v>
      </c>
      <c r="U14" s="56" t="s">
        <v>37</v>
      </c>
      <c r="V14" s="12" t="s">
        <v>105</v>
      </c>
      <c r="W14" s="12" t="s">
        <v>106</v>
      </c>
      <c r="X14" s="12" t="s">
        <v>50</v>
      </c>
      <c r="Y14" s="56" t="s">
        <v>51</v>
      </c>
      <c r="Z14" s="56" t="s">
        <v>38</v>
      </c>
      <c r="AA14" s="12" t="s">
        <v>52</v>
      </c>
      <c r="AB14" s="12" t="s">
        <v>53</v>
      </c>
      <c r="AC14" s="12" t="s">
        <v>54</v>
      </c>
      <c r="AD14" s="56" t="s">
        <v>55</v>
      </c>
      <c r="AE14" s="56" t="s">
        <v>39</v>
      </c>
      <c r="AF14" s="56" t="s">
        <v>56</v>
      </c>
      <c r="AG14" s="12" t="s">
        <v>57</v>
      </c>
      <c r="AH14" s="12" t="s">
        <v>58</v>
      </c>
      <c r="AI14" s="12" t="s">
        <v>59</v>
      </c>
      <c r="AJ14" s="12" t="s">
        <v>60</v>
      </c>
      <c r="AK14" s="12" t="s">
        <v>61</v>
      </c>
      <c r="AL14" s="12" t="s">
        <v>62</v>
      </c>
      <c r="AM14" s="12" t="s">
        <v>63</v>
      </c>
      <c r="AN14" s="56" t="s">
        <v>64</v>
      </c>
      <c r="AO14" s="56" t="s">
        <v>65</v>
      </c>
      <c r="AP14" s="56" t="s">
        <v>63</v>
      </c>
      <c r="AQ14" s="56" t="s">
        <v>66</v>
      </c>
      <c r="AR14" s="56" t="s">
        <v>67</v>
      </c>
      <c r="AS14" s="13"/>
      <c r="AT14" s="17" t="s">
        <v>68</v>
      </c>
      <c r="AU14" s="18" t="s">
        <v>0</v>
      </c>
      <c r="AV14" s="33" t="s">
        <v>82</v>
      </c>
      <c r="AW14" s="18" t="s">
        <v>107</v>
      </c>
      <c r="AX14" s="20" t="s">
        <v>69</v>
      </c>
    </row>
    <row r="15" spans="1:50" x14ac:dyDescent="0.25">
      <c r="A15" s="287">
        <v>1</v>
      </c>
      <c r="B15" s="288" t="s">
        <v>70</v>
      </c>
      <c r="C15" s="24" t="s">
        <v>71</v>
      </c>
      <c r="D15" s="24" t="s">
        <v>68</v>
      </c>
      <c r="E15" s="57">
        <v>37367263</v>
      </c>
      <c r="F15" s="289" t="s">
        <v>108</v>
      </c>
      <c r="G15" s="58" t="s">
        <v>73</v>
      </c>
      <c r="H15" s="27">
        <v>154405000161</v>
      </c>
      <c r="I15" s="24" t="s">
        <v>4</v>
      </c>
      <c r="J15" s="59" t="s">
        <v>82</v>
      </c>
      <c r="K15" s="24" t="s">
        <v>109</v>
      </c>
      <c r="L15" s="24">
        <v>40</v>
      </c>
      <c r="M15" s="60">
        <v>15</v>
      </c>
      <c r="N15" s="60">
        <v>15</v>
      </c>
      <c r="O15" s="60">
        <v>94</v>
      </c>
      <c r="P15" s="60">
        <v>94</v>
      </c>
      <c r="Q15" s="60">
        <v>94</v>
      </c>
      <c r="R15" s="60">
        <v>94</v>
      </c>
      <c r="S15" s="290">
        <f t="shared" ref="S15:S47" si="28">SUM(O15:R15)</f>
        <v>376</v>
      </c>
      <c r="T15" s="273">
        <f t="shared" ref="T15:T47" si="29">IF(S15&gt;0,AVERAGE(O15:R15))</f>
        <v>94</v>
      </c>
      <c r="U15" s="273">
        <f t="shared" ref="U15:U47" si="30">(T15*L15)/100</f>
        <v>37.6</v>
      </c>
      <c r="V15" s="24">
        <v>94</v>
      </c>
      <c r="W15" s="24">
        <v>94</v>
      </c>
      <c r="X15" s="290">
        <f t="shared" ref="X15:X47" si="31">SUM(V15:W15)</f>
        <v>188</v>
      </c>
      <c r="Y15" s="273">
        <f t="shared" ref="Y15:Y47" si="32">IF(X15&gt;0,AVERAGE(V15:W15))</f>
        <v>94</v>
      </c>
      <c r="Z15" s="273">
        <f t="shared" ref="Z15:Z47" si="33">(Y15*M15)/100</f>
        <v>14.1</v>
      </c>
      <c r="AA15" s="24">
        <v>94</v>
      </c>
      <c r="AB15" s="24">
        <v>95</v>
      </c>
      <c r="AC15" s="290">
        <f t="shared" ref="AC15:AC47" si="34">SUM(AA15:AB15)</f>
        <v>189</v>
      </c>
      <c r="AD15" s="273">
        <f t="shared" ref="AD15:AD47" si="35">IF(AC15&gt;0,AVERAGE(AA15:AB15))</f>
        <v>94.5</v>
      </c>
      <c r="AE15" s="273">
        <f t="shared" ref="AE15:AE47" si="36">(AD15*N15)/100</f>
        <v>14.175000000000001</v>
      </c>
      <c r="AF15" s="273">
        <f t="shared" ref="AF15:AF47" si="37">U15+Z15+AE15</f>
        <v>65.875</v>
      </c>
      <c r="AG15" s="24" t="s">
        <v>69</v>
      </c>
      <c r="AH15" s="24" t="s">
        <v>74</v>
      </c>
      <c r="AI15" s="24" t="s">
        <v>110</v>
      </c>
      <c r="AJ15" s="24">
        <v>95</v>
      </c>
      <c r="AK15" s="24">
        <v>94</v>
      </c>
      <c r="AL15" s="24">
        <v>94</v>
      </c>
      <c r="AM15" s="290">
        <f t="shared" ref="AM15:AM47" si="38">SUM(AJ15:AL15)</f>
        <v>283</v>
      </c>
      <c r="AN15" s="273">
        <f t="shared" ref="AN15:AN46" si="39">IF(AM15&gt;0,AVERAGE(AJ15:AL15))</f>
        <v>94.333333333333329</v>
      </c>
      <c r="AO15" s="273">
        <f t="shared" ref="AO15:AO46" si="40">AN15*0.3</f>
        <v>28.299999999999997</v>
      </c>
      <c r="AP15" s="273">
        <f t="shared" ref="AP15:AP46" si="41">S15+X15+AC15+AM15</f>
        <v>1036</v>
      </c>
      <c r="AQ15" s="273">
        <f t="shared" ref="AQ15:AQ46" si="42">IF(AP15&gt;0,(AF15+AO15))</f>
        <v>94.174999999999997</v>
      </c>
      <c r="AR15" s="275" t="str">
        <f t="shared" ref="AR15:AR47" si="43">IF(AQ15=FALSE,FALSE,IF(AQ15&lt;60,"NO SATISFACTORIO",IF(AQ15&gt;=90,"SOBRESALIENTE","SATISFACTORIO")))</f>
        <v>SOBRESALIENTE</v>
      </c>
      <c r="AS15" s="11"/>
      <c r="AT15" s="286" t="s">
        <v>76</v>
      </c>
      <c r="AU15" s="286" t="s">
        <v>4</v>
      </c>
      <c r="AV15" s="286" t="s">
        <v>83</v>
      </c>
      <c r="AW15" s="286" t="s">
        <v>109</v>
      </c>
      <c r="AX15" s="6" t="s">
        <v>74</v>
      </c>
    </row>
    <row r="16" spans="1:50" x14ac:dyDescent="0.25">
      <c r="A16" s="287">
        <v>2</v>
      </c>
      <c r="B16" s="288" t="s">
        <v>70</v>
      </c>
      <c r="C16" s="24" t="s">
        <v>71</v>
      </c>
      <c r="D16" s="24" t="s">
        <v>68</v>
      </c>
      <c r="E16" s="57">
        <v>60257084</v>
      </c>
      <c r="F16" s="289" t="s">
        <v>111</v>
      </c>
      <c r="G16" s="58" t="s">
        <v>73</v>
      </c>
      <c r="H16" s="27">
        <v>154405000161</v>
      </c>
      <c r="I16" s="24" t="s">
        <v>4</v>
      </c>
      <c r="J16" s="59" t="s">
        <v>109</v>
      </c>
      <c r="K16" s="24" t="s">
        <v>112</v>
      </c>
      <c r="L16" s="24">
        <v>40</v>
      </c>
      <c r="M16" s="60">
        <v>15</v>
      </c>
      <c r="N16" s="60">
        <v>15</v>
      </c>
      <c r="O16" s="24">
        <v>98</v>
      </c>
      <c r="P16" s="24">
        <v>97</v>
      </c>
      <c r="Q16" s="24">
        <v>97</v>
      </c>
      <c r="R16" s="24">
        <v>97</v>
      </c>
      <c r="S16" s="290">
        <f t="shared" si="28"/>
        <v>389</v>
      </c>
      <c r="T16" s="273">
        <f t="shared" si="29"/>
        <v>97.25</v>
      </c>
      <c r="U16" s="273">
        <f t="shared" si="30"/>
        <v>38.9</v>
      </c>
      <c r="V16" s="24">
        <v>97</v>
      </c>
      <c r="W16" s="24">
        <v>97</v>
      </c>
      <c r="X16" s="290">
        <f t="shared" si="31"/>
        <v>194</v>
      </c>
      <c r="Y16" s="273">
        <f t="shared" si="32"/>
        <v>97</v>
      </c>
      <c r="Z16" s="273">
        <f t="shared" si="33"/>
        <v>14.55</v>
      </c>
      <c r="AA16" s="24">
        <v>97</v>
      </c>
      <c r="AB16" s="24">
        <v>98</v>
      </c>
      <c r="AC16" s="290">
        <f t="shared" si="34"/>
        <v>195</v>
      </c>
      <c r="AD16" s="273">
        <f t="shared" si="35"/>
        <v>97.5</v>
      </c>
      <c r="AE16" s="273">
        <f t="shared" si="36"/>
        <v>14.625</v>
      </c>
      <c r="AF16" s="273">
        <f t="shared" si="37"/>
        <v>68.075000000000003</v>
      </c>
      <c r="AG16" s="24" t="s">
        <v>69</v>
      </c>
      <c r="AH16" s="24" t="s">
        <v>110</v>
      </c>
      <c r="AI16" s="24"/>
      <c r="AJ16" s="24">
        <v>97</v>
      </c>
      <c r="AK16" s="24">
        <v>98</v>
      </c>
      <c r="AL16" s="24">
        <v>97</v>
      </c>
      <c r="AM16" s="290">
        <f t="shared" si="38"/>
        <v>292</v>
      </c>
      <c r="AN16" s="273">
        <f t="shared" si="39"/>
        <v>97.333333333333329</v>
      </c>
      <c r="AO16" s="273">
        <f t="shared" si="40"/>
        <v>29.199999999999996</v>
      </c>
      <c r="AP16" s="273">
        <f t="shared" si="41"/>
        <v>1070</v>
      </c>
      <c r="AQ16" s="273">
        <f t="shared" si="42"/>
        <v>97.275000000000006</v>
      </c>
      <c r="AR16" s="275" t="str">
        <f t="shared" si="43"/>
        <v>SOBRESALIENTE</v>
      </c>
      <c r="AS16" s="11"/>
      <c r="AT16" s="286"/>
      <c r="AU16" s="286"/>
      <c r="AV16" s="286" t="s">
        <v>113</v>
      </c>
      <c r="AW16" s="286" t="s">
        <v>114</v>
      </c>
      <c r="AX16" s="6" t="s">
        <v>110</v>
      </c>
    </row>
    <row r="17" spans="1:50" x14ac:dyDescent="0.25">
      <c r="A17" s="287">
        <v>3</v>
      </c>
      <c r="B17" s="288" t="s">
        <v>70</v>
      </c>
      <c r="C17" s="24" t="s">
        <v>71</v>
      </c>
      <c r="D17" s="24" t="s">
        <v>68</v>
      </c>
      <c r="E17" s="57">
        <v>13438818</v>
      </c>
      <c r="F17" s="289" t="s">
        <v>115</v>
      </c>
      <c r="G17" s="58" t="s">
        <v>73</v>
      </c>
      <c r="H17" s="27">
        <v>154405000161</v>
      </c>
      <c r="I17" s="24" t="s">
        <v>4</v>
      </c>
      <c r="J17" s="59" t="s">
        <v>90</v>
      </c>
      <c r="K17" s="24" t="s">
        <v>114</v>
      </c>
      <c r="L17" s="24">
        <v>40</v>
      </c>
      <c r="M17" s="60">
        <v>15</v>
      </c>
      <c r="N17" s="60">
        <v>15</v>
      </c>
      <c r="O17" s="24">
        <v>96</v>
      </c>
      <c r="P17" s="24">
        <v>93</v>
      </c>
      <c r="Q17" s="24">
        <v>94</v>
      </c>
      <c r="R17" s="24">
        <v>96</v>
      </c>
      <c r="S17" s="290">
        <f t="shared" si="28"/>
        <v>379</v>
      </c>
      <c r="T17" s="273">
        <f t="shared" si="29"/>
        <v>94.75</v>
      </c>
      <c r="U17" s="273">
        <f t="shared" si="30"/>
        <v>37.9</v>
      </c>
      <c r="V17" s="24">
        <v>94</v>
      </c>
      <c r="W17" s="24">
        <v>93</v>
      </c>
      <c r="X17" s="290">
        <f t="shared" si="31"/>
        <v>187</v>
      </c>
      <c r="Y17" s="273">
        <f t="shared" si="32"/>
        <v>93.5</v>
      </c>
      <c r="Z17" s="273">
        <f t="shared" si="33"/>
        <v>14.025</v>
      </c>
      <c r="AA17" s="24">
        <v>94</v>
      </c>
      <c r="AB17" s="24">
        <v>95</v>
      </c>
      <c r="AC17" s="290">
        <f t="shared" si="34"/>
        <v>189</v>
      </c>
      <c r="AD17" s="273">
        <f t="shared" si="35"/>
        <v>94.5</v>
      </c>
      <c r="AE17" s="273">
        <f t="shared" si="36"/>
        <v>14.175000000000001</v>
      </c>
      <c r="AF17" s="273">
        <f t="shared" si="37"/>
        <v>66.099999999999994</v>
      </c>
      <c r="AG17" s="24" t="s">
        <v>116</v>
      </c>
      <c r="AH17" s="24" t="s">
        <v>117</v>
      </c>
      <c r="AI17" s="24" t="s">
        <v>118</v>
      </c>
      <c r="AJ17" s="24">
        <v>92</v>
      </c>
      <c r="AK17" s="24">
        <v>94</v>
      </c>
      <c r="AL17" s="24">
        <v>93</v>
      </c>
      <c r="AM17" s="290">
        <f t="shared" si="38"/>
        <v>279</v>
      </c>
      <c r="AN17" s="273">
        <f t="shared" si="39"/>
        <v>93</v>
      </c>
      <c r="AO17" s="273">
        <f t="shared" si="40"/>
        <v>27.9</v>
      </c>
      <c r="AP17" s="273">
        <f t="shared" si="41"/>
        <v>1034</v>
      </c>
      <c r="AQ17" s="273">
        <f t="shared" si="42"/>
        <v>94</v>
      </c>
      <c r="AR17" s="275" t="str">
        <f t="shared" si="43"/>
        <v>SOBRESALIENTE</v>
      </c>
      <c r="AS17" s="11"/>
      <c r="AT17" s="286"/>
      <c r="AU17" s="286"/>
      <c r="AV17" s="286" t="s">
        <v>119</v>
      </c>
      <c r="AW17" s="286"/>
      <c r="AX17" s="6" t="s">
        <v>120</v>
      </c>
    </row>
    <row r="18" spans="1:50" x14ac:dyDescent="0.25">
      <c r="A18" s="287">
        <v>4</v>
      </c>
      <c r="B18" s="288" t="s">
        <v>70</v>
      </c>
      <c r="C18" s="24" t="s">
        <v>71</v>
      </c>
      <c r="D18" s="24" t="s">
        <v>68</v>
      </c>
      <c r="E18" s="57">
        <v>88210465</v>
      </c>
      <c r="F18" s="289" t="s">
        <v>121</v>
      </c>
      <c r="G18" s="58" t="s">
        <v>73</v>
      </c>
      <c r="H18" s="27">
        <v>154405000161</v>
      </c>
      <c r="I18" s="24" t="s">
        <v>4</v>
      </c>
      <c r="J18" s="59" t="s">
        <v>90</v>
      </c>
      <c r="K18" s="24" t="s">
        <v>114</v>
      </c>
      <c r="L18" s="24">
        <v>40</v>
      </c>
      <c r="M18" s="60">
        <v>15</v>
      </c>
      <c r="N18" s="60">
        <v>15</v>
      </c>
      <c r="O18" s="24">
        <v>95</v>
      </c>
      <c r="P18" s="24">
        <v>94</v>
      </c>
      <c r="Q18" s="24">
        <v>96</v>
      </c>
      <c r="R18" s="24">
        <v>94</v>
      </c>
      <c r="S18" s="290">
        <f t="shared" si="28"/>
        <v>379</v>
      </c>
      <c r="T18" s="273">
        <f t="shared" si="29"/>
        <v>94.75</v>
      </c>
      <c r="U18" s="273">
        <f t="shared" si="30"/>
        <v>37.9</v>
      </c>
      <c r="V18" s="24">
        <v>92</v>
      </c>
      <c r="W18" s="24">
        <v>93</v>
      </c>
      <c r="X18" s="290">
        <f t="shared" si="31"/>
        <v>185</v>
      </c>
      <c r="Y18" s="273">
        <f t="shared" si="32"/>
        <v>92.5</v>
      </c>
      <c r="Z18" s="273">
        <f t="shared" si="33"/>
        <v>13.875</v>
      </c>
      <c r="AA18" s="24">
        <v>94</v>
      </c>
      <c r="AB18" s="24">
        <v>96</v>
      </c>
      <c r="AC18" s="290">
        <f t="shared" si="34"/>
        <v>190</v>
      </c>
      <c r="AD18" s="273">
        <f t="shared" si="35"/>
        <v>95</v>
      </c>
      <c r="AE18" s="273">
        <f t="shared" si="36"/>
        <v>14.25</v>
      </c>
      <c r="AF18" s="273">
        <f t="shared" si="37"/>
        <v>66.025000000000006</v>
      </c>
      <c r="AG18" s="24" t="s">
        <v>69</v>
      </c>
      <c r="AH18" s="24" t="s">
        <v>110</v>
      </c>
      <c r="AI18" s="24" t="s">
        <v>80</v>
      </c>
      <c r="AJ18" s="24">
        <v>96</v>
      </c>
      <c r="AK18" s="24">
        <v>98</v>
      </c>
      <c r="AL18" s="24">
        <v>97</v>
      </c>
      <c r="AM18" s="290">
        <f t="shared" si="38"/>
        <v>291</v>
      </c>
      <c r="AN18" s="273">
        <f t="shared" si="39"/>
        <v>97</v>
      </c>
      <c r="AO18" s="273">
        <f t="shared" si="40"/>
        <v>29.099999999999998</v>
      </c>
      <c r="AP18" s="273">
        <f t="shared" si="41"/>
        <v>1045</v>
      </c>
      <c r="AQ18" s="273">
        <f t="shared" si="42"/>
        <v>95.125</v>
      </c>
      <c r="AR18" s="275" t="str">
        <f t="shared" si="43"/>
        <v>SOBRESALIENTE</v>
      </c>
      <c r="AS18" s="11"/>
      <c r="AT18" s="286"/>
      <c r="AU18" s="286"/>
      <c r="AV18" s="286" t="s">
        <v>122</v>
      </c>
      <c r="AW18" s="286"/>
      <c r="AX18" s="6" t="s">
        <v>75</v>
      </c>
    </row>
    <row r="19" spans="1:50" x14ac:dyDescent="0.25">
      <c r="A19" s="287">
        <v>5</v>
      </c>
      <c r="B19" s="288" t="s">
        <v>70</v>
      </c>
      <c r="C19" s="24" t="s">
        <v>71</v>
      </c>
      <c r="D19" s="24" t="s">
        <v>68</v>
      </c>
      <c r="E19" s="57">
        <v>13173644</v>
      </c>
      <c r="F19" s="289" t="s">
        <v>123</v>
      </c>
      <c r="G19" s="58" t="s">
        <v>73</v>
      </c>
      <c r="H19" s="27">
        <v>154405000161</v>
      </c>
      <c r="I19" s="24" t="s">
        <v>4</v>
      </c>
      <c r="J19" s="59" t="s">
        <v>109</v>
      </c>
      <c r="K19" s="24" t="s">
        <v>109</v>
      </c>
      <c r="L19" s="24">
        <v>40</v>
      </c>
      <c r="M19" s="60">
        <v>15</v>
      </c>
      <c r="N19" s="60">
        <v>15</v>
      </c>
      <c r="O19" s="24">
        <v>93</v>
      </c>
      <c r="P19" s="24">
        <v>92</v>
      </c>
      <c r="Q19" s="24">
        <v>93</v>
      </c>
      <c r="R19" s="24">
        <v>93</v>
      </c>
      <c r="S19" s="290">
        <f t="shared" si="28"/>
        <v>371</v>
      </c>
      <c r="T19" s="273">
        <f t="shared" si="29"/>
        <v>92.75</v>
      </c>
      <c r="U19" s="273">
        <f t="shared" si="30"/>
        <v>37.1</v>
      </c>
      <c r="V19" s="24">
        <v>93</v>
      </c>
      <c r="W19" s="24">
        <v>92</v>
      </c>
      <c r="X19" s="290">
        <f t="shared" si="31"/>
        <v>185</v>
      </c>
      <c r="Y19" s="273">
        <f t="shared" si="32"/>
        <v>92.5</v>
      </c>
      <c r="Z19" s="273">
        <f t="shared" si="33"/>
        <v>13.875</v>
      </c>
      <c r="AA19" s="24">
        <v>93</v>
      </c>
      <c r="AB19" s="24">
        <v>93</v>
      </c>
      <c r="AC19" s="290">
        <f t="shared" si="34"/>
        <v>186</v>
      </c>
      <c r="AD19" s="273">
        <f t="shared" si="35"/>
        <v>93</v>
      </c>
      <c r="AE19" s="273">
        <f t="shared" si="36"/>
        <v>13.95</v>
      </c>
      <c r="AF19" s="273">
        <f t="shared" si="37"/>
        <v>64.924999999999997</v>
      </c>
      <c r="AG19" s="24" t="s">
        <v>69</v>
      </c>
      <c r="AH19" s="24" t="s">
        <v>74</v>
      </c>
      <c r="AI19" s="24" t="s">
        <v>110</v>
      </c>
      <c r="AJ19" s="24">
        <v>94</v>
      </c>
      <c r="AK19" s="24">
        <v>93</v>
      </c>
      <c r="AL19" s="24">
        <v>94</v>
      </c>
      <c r="AM19" s="290">
        <f t="shared" si="38"/>
        <v>281</v>
      </c>
      <c r="AN19" s="273">
        <f t="shared" si="39"/>
        <v>93.666666666666671</v>
      </c>
      <c r="AO19" s="273">
        <f t="shared" si="40"/>
        <v>28.1</v>
      </c>
      <c r="AP19" s="273">
        <f t="shared" si="41"/>
        <v>1023</v>
      </c>
      <c r="AQ19" s="273">
        <f t="shared" si="42"/>
        <v>93.025000000000006</v>
      </c>
      <c r="AR19" s="275" t="str">
        <f t="shared" si="43"/>
        <v>SOBRESALIENTE</v>
      </c>
      <c r="AS19" s="11"/>
      <c r="AT19" s="286"/>
      <c r="AU19" s="286"/>
      <c r="AV19" s="286" t="s">
        <v>124</v>
      </c>
      <c r="AW19" s="286"/>
      <c r="AX19" s="6" t="s">
        <v>118</v>
      </c>
    </row>
    <row r="20" spans="1:50" x14ac:dyDescent="0.25">
      <c r="A20" s="287">
        <v>6</v>
      </c>
      <c r="B20" s="288" t="s">
        <v>70</v>
      </c>
      <c r="C20" s="24" t="s">
        <v>71</v>
      </c>
      <c r="D20" s="24" t="s">
        <v>68</v>
      </c>
      <c r="E20" s="57">
        <v>60326088</v>
      </c>
      <c r="F20" s="289" t="s">
        <v>125</v>
      </c>
      <c r="G20" s="58" t="s">
        <v>73</v>
      </c>
      <c r="H20" s="27">
        <v>154405000161</v>
      </c>
      <c r="I20" s="24" t="s">
        <v>4</v>
      </c>
      <c r="J20" s="59" t="s">
        <v>126</v>
      </c>
      <c r="K20" s="24" t="s">
        <v>114</v>
      </c>
      <c r="L20" s="24">
        <v>40</v>
      </c>
      <c r="M20" s="60">
        <v>15</v>
      </c>
      <c r="N20" s="60">
        <v>15</v>
      </c>
      <c r="O20" s="24">
        <v>96</v>
      </c>
      <c r="P20" s="24">
        <v>98</v>
      </c>
      <c r="Q20" s="24">
        <v>96</v>
      </c>
      <c r="R20" s="24">
        <v>98</v>
      </c>
      <c r="S20" s="290">
        <f t="shared" si="28"/>
        <v>388</v>
      </c>
      <c r="T20" s="273">
        <f t="shared" si="29"/>
        <v>97</v>
      </c>
      <c r="U20" s="273">
        <f t="shared" si="30"/>
        <v>38.799999999999997</v>
      </c>
      <c r="V20" s="24">
        <v>95</v>
      </c>
      <c r="W20" s="24">
        <v>98</v>
      </c>
      <c r="X20" s="290">
        <f t="shared" si="31"/>
        <v>193</v>
      </c>
      <c r="Y20" s="273">
        <f t="shared" si="32"/>
        <v>96.5</v>
      </c>
      <c r="Z20" s="273">
        <f t="shared" si="33"/>
        <v>14.475</v>
      </c>
      <c r="AA20" s="24">
        <v>97</v>
      </c>
      <c r="AB20" s="24">
        <v>95</v>
      </c>
      <c r="AC20" s="290">
        <f t="shared" si="34"/>
        <v>192</v>
      </c>
      <c r="AD20" s="273">
        <f t="shared" si="35"/>
        <v>96</v>
      </c>
      <c r="AE20" s="273">
        <f t="shared" si="36"/>
        <v>14.4</v>
      </c>
      <c r="AF20" s="273">
        <f t="shared" si="37"/>
        <v>67.674999999999997</v>
      </c>
      <c r="AG20" s="24" t="s">
        <v>69</v>
      </c>
      <c r="AH20" s="24" t="s">
        <v>110</v>
      </c>
      <c r="AI20" s="24" t="s">
        <v>118</v>
      </c>
      <c r="AJ20" s="24">
        <v>97</v>
      </c>
      <c r="AK20" s="24">
        <v>98</v>
      </c>
      <c r="AL20" s="24">
        <v>95</v>
      </c>
      <c r="AM20" s="290">
        <f t="shared" si="38"/>
        <v>290</v>
      </c>
      <c r="AN20" s="273">
        <f t="shared" si="39"/>
        <v>96.666666666666671</v>
      </c>
      <c r="AO20" s="273">
        <f t="shared" si="40"/>
        <v>29</v>
      </c>
      <c r="AP20" s="273">
        <f t="shared" si="41"/>
        <v>1063</v>
      </c>
      <c r="AQ20" s="273">
        <f t="shared" si="42"/>
        <v>96.674999999999997</v>
      </c>
      <c r="AR20" s="275" t="str">
        <f t="shared" si="43"/>
        <v>SOBRESALIENTE</v>
      </c>
      <c r="AS20" s="11"/>
      <c r="AT20" s="286"/>
      <c r="AU20" s="286"/>
      <c r="AV20" s="286" t="s">
        <v>85</v>
      </c>
      <c r="AW20" s="286"/>
      <c r="AX20" s="6"/>
    </row>
    <row r="21" spans="1:50" x14ac:dyDescent="0.25">
      <c r="A21" s="287">
        <v>7</v>
      </c>
      <c r="B21" s="288" t="s">
        <v>70</v>
      </c>
      <c r="C21" s="24" t="s">
        <v>71</v>
      </c>
      <c r="D21" s="24" t="s">
        <v>68</v>
      </c>
      <c r="E21" s="57">
        <v>60339178</v>
      </c>
      <c r="F21" s="289" t="s">
        <v>127</v>
      </c>
      <c r="G21" s="58" t="s">
        <v>73</v>
      </c>
      <c r="H21" s="27">
        <v>154405000161</v>
      </c>
      <c r="I21" s="24" t="s">
        <v>4</v>
      </c>
      <c r="J21" s="59" t="s">
        <v>82</v>
      </c>
      <c r="K21" s="24" t="s">
        <v>114</v>
      </c>
      <c r="L21" s="24">
        <v>40</v>
      </c>
      <c r="M21" s="60">
        <v>15</v>
      </c>
      <c r="N21" s="60">
        <v>15</v>
      </c>
      <c r="O21" s="24">
        <v>96</v>
      </c>
      <c r="P21" s="24">
        <v>98</v>
      </c>
      <c r="Q21" s="24">
        <v>96</v>
      </c>
      <c r="R21" s="24">
        <v>97</v>
      </c>
      <c r="S21" s="290">
        <f t="shared" si="28"/>
        <v>387</v>
      </c>
      <c r="T21" s="273">
        <f t="shared" si="29"/>
        <v>96.75</v>
      </c>
      <c r="U21" s="273">
        <f t="shared" si="30"/>
        <v>38.700000000000003</v>
      </c>
      <c r="V21" s="24">
        <v>95</v>
      </c>
      <c r="W21" s="24">
        <v>98</v>
      </c>
      <c r="X21" s="290">
        <f t="shared" si="31"/>
        <v>193</v>
      </c>
      <c r="Y21" s="273">
        <f t="shared" si="32"/>
        <v>96.5</v>
      </c>
      <c r="Z21" s="273">
        <f t="shared" si="33"/>
        <v>14.475</v>
      </c>
      <c r="AA21" s="24">
        <v>96</v>
      </c>
      <c r="AB21" s="24">
        <v>98</v>
      </c>
      <c r="AC21" s="290">
        <f t="shared" si="34"/>
        <v>194</v>
      </c>
      <c r="AD21" s="273">
        <f t="shared" si="35"/>
        <v>97</v>
      </c>
      <c r="AE21" s="273">
        <f t="shared" si="36"/>
        <v>14.55</v>
      </c>
      <c r="AF21" s="273">
        <f t="shared" si="37"/>
        <v>67.725000000000009</v>
      </c>
      <c r="AG21" s="24" t="s">
        <v>110</v>
      </c>
      <c r="AH21" s="24" t="s">
        <v>80</v>
      </c>
      <c r="AI21" s="24" t="s">
        <v>118</v>
      </c>
      <c r="AJ21" s="24">
        <v>98</v>
      </c>
      <c r="AK21" s="24">
        <v>98</v>
      </c>
      <c r="AL21" s="24">
        <v>97</v>
      </c>
      <c r="AM21" s="290">
        <f t="shared" si="38"/>
        <v>293</v>
      </c>
      <c r="AN21" s="273">
        <f t="shared" si="39"/>
        <v>97.666666666666671</v>
      </c>
      <c r="AO21" s="273">
        <f t="shared" si="40"/>
        <v>29.3</v>
      </c>
      <c r="AP21" s="273">
        <f t="shared" si="41"/>
        <v>1067</v>
      </c>
      <c r="AQ21" s="273">
        <f t="shared" si="42"/>
        <v>97.025000000000006</v>
      </c>
      <c r="AR21" s="275" t="str">
        <f t="shared" si="43"/>
        <v>SOBRESALIENTE</v>
      </c>
      <c r="AS21" s="11"/>
      <c r="AT21" s="286"/>
      <c r="AU21" s="286"/>
      <c r="AV21" s="286" t="s">
        <v>128</v>
      </c>
      <c r="AW21" s="286"/>
      <c r="AX21" s="6"/>
    </row>
    <row r="22" spans="1:50" x14ac:dyDescent="0.25">
      <c r="A22" s="287">
        <v>8</v>
      </c>
      <c r="B22" s="288" t="s">
        <v>70</v>
      </c>
      <c r="C22" s="24" t="s">
        <v>71</v>
      </c>
      <c r="D22" s="24" t="s">
        <v>68</v>
      </c>
      <c r="E22" s="57">
        <v>63338980</v>
      </c>
      <c r="F22" s="289" t="s">
        <v>129</v>
      </c>
      <c r="G22" s="58" t="s">
        <v>73</v>
      </c>
      <c r="H22" s="27">
        <v>154405000161</v>
      </c>
      <c r="I22" s="24" t="s">
        <v>4</v>
      </c>
      <c r="J22" s="59" t="s">
        <v>128</v>
      </c>
      <c r="K22" s="24" t="s">
        <v>114</v>
      </c>
      <c r="L22" s="24">
        <v>40</v>
      </c>
      <c r="M22" s="60">
        <v>15</v>
      </c>
      <c r="N22" s="60">
        <v>15</v>
      </c>
      <c r="O22" s="24">
        <v>98</v>
      </c>
      <c r="P22" s="24">
        <v>97</v>
      </c>
      <c r="Q22" s="24">
        <v>97</v>
      </c>
      <c r="R22" s="24">
        <v>98</v>
      </c>
      <c r="S22" s="290">
        <f t="shared" si="28"/>
        <v>390</v>
      </c>
      <c r="T22" s="273">
        <f t="shared" si="29"/>
        <v>97.5</v>
      </c>
      <c r="U22" s="273">
        <f t="shared" si="30"/>
        <v>39</v>
      </c>
      <c r="V22" s="24">
        <v>96</v>
      </c>
      <c r="W22" s="24">
        <v>98</v>
      </c>
      <c r="X22" s="290">
        <f t="shared" si="31"/>
        <v>194</v>
      </c>
      <c r="Y22" s="273">
        <f t="shared" si="32"/>
        <v>97</v>
      </c>
      <c r="Z22" s="273">
        <f t="shared" si="33"/>
        <v>14.55</v>
      </c>
      <c r="AA22" s="24">
        <v>98</v>
      </c>
      <c r="AB22" s="24">
        <v>97</v>
      </c>
      <c r="AC22" s="290">
        <f t="shared" si="34"/>
        <v>195</v>
      </c>
      <c r="AD22" s="273">
        <f t="shared" si="35"/>
        <v>97.5</v>
      </c>
      <c r="AE22" s="273">
        <f t="shared" si="36"/>
        <v>14.625</v>
      </c>
      <c r="AF22" s="273">
        <f t="shared" si="37"/>
        <v>68.174999999999997</v>
      </c>
      <c r="AG22" s="24" t="s">
        <v>69</v>
      </c>
      <c r="AH22" s="24" t="s">
        <v>110</v>
      </c>
      <c r="AI22" s="24" t="s">
        <v>118</v>
      </c>
      <c r="AJ22" s="24">
        <v>98</v>
      </c>
      <c r="AK22" s="24">
        <v>96</v>
      </c>
      <c r="AL22" s="24">
        <v>96</v>
      </c>
      <c r="AM22" s="290">
        <f t="shared" si="38"/>
        <v>290</v>
      </c>
      <c r="AN22" s="273">
        <f t="shared" si="39"/>
        <v>96.666666666666671</v>
      </c>
      <c r="AO22" s="273">
        <f t="shared" si="40"/>
        <v>29</v>
      </c>
      <c r="AP22" s="273">
        <f t="shared" si="41"/>
        <v>1069</v>
      </c>
      <c r="AQ22" s="273">
        <f t="shared" si="42"/>
        <v>97.174999999999997</v>
      </c>
      <c r="AR22" s="275" t="str">
        <f t="shared" si="43"/>
        <v>SOBRESALIENTE</v>
      </c>
      <c r="AS22" s="11"/>
      <c r="AT22" s="286"/>
      <c r="AU22" s="286"/>
      <c r="AV22" s="286" t="s">
        <v>87</v>
      </c>
      <c r="AW22" s="286"/>
      <c r="AX22" s="6"/>
    </row>
    <row r="23" spans="1:50" x14ac:dyDescent="0.25">
      <c r="A23" s="287">
        <v>9</v>
      </c>
      <c r="B23" s="288" t="s">
        <v>70</v>
      </c>
      <c r="C23" s="24" t="s">
        <v>71</v>
      </c>
      <c r="D23" s="24" t="s">
        <v>68</v>
      </c>
      <c r="E23" s="57">
        <v>60328110</v>
      </c>
      <c r="F23" s="291" t="s">
        <v>130</v>
      </c>
      <c r="G23" s="58" t="s">
        <v>73</v>
      </c>
      <c r="H23" s="27">
        <v>154405000161</v>
      </c>
      <c r="I23" s="24" t="s">
        <v>4</v>
      </c>
      <c r="J23" s="59" t="s">
        <v>83</v>
      </c>
      <c r="K23" s="24" t="s">
        <v>114</v>
      </c>
      <c r="L23" s="24">
        <v>40</v>
      </c>
      <c r="M23" s="60">
        <v>15</v>
      </c>
      <c r="N23" s="60">
        <v>15</v>
      </c>
      <c r="O23" s="24">
        <v>97</v>
      </c>
      <c r="P23" s="24">
        <v>97</v>
      </c>
      <c r="Q23" s="24">
        <v>96</v>
      </c>
      <c r="R23" s="24">
        <v>96</v>
      </c>
      <c r="S23" s="290">
        <f t="shared" si="28"/>
        <v>386</v>
      </c>
      <c r="T23" s="273">
        <f t="shared" si="29"/>
        <v>96.5</v>
      </c>
      <c r="U23" s="273">
        <f t="shared" si="30"/>
        <v>38.6</v>
      </c>
      <c r="V23" s="24">
        <v>97</v>
      </c>
      <c r="W23" s="24">
        <v>97</v>
      </c>
      <c r="X23" s="290">
        <f t="shared" si="31"/>
        <v>194</v>
      </c>
      <c r="Y23" s="273">
        <f t="shared" si="32"/>
        <v>97</v>
      </c>
      <c r="Z23" s="273">
        <f t="shared" si="33"/>
        <v>14.55</v>
      </c>
      <c r="AA23" s="24">
        <v>96</v>
      </c>
      <c r="AB23" s="24">
        <v>97</v>
      </c>
      <c r="AC23" s="290">
        <f t="shared" si="34"/>
        <v>193</v>
      </c>
      <c r="AD23" s="273">
        <f t="shared" si="35"/>
        <v>96.5</v>
      </c>
      <c r="AE23" s="273">
        <f t="shared" si="36"/>
        <v>14.475</v>
      </c>
      <c r="AF23" s="273">
        <f t="shared" si="37"/>
        <v>67.625</v>
      </c>
      <c r="AG23" s="24" t="s">
        <v>69</v>
      </c>
      <c r="AH23" s="24" t="s">
        <v>110</v>
      </c>
      <c r="AI23" s="24" t="s">
        <v>80</v>
      </c>
      <c r="AJ23" s="24">
        <v>99</v>
      </c>
      <c r="AK23" s="24">
        <v>99</v>
      </c>
      <c r="AL23" s="24">
        <v>96</v>
      </c>
      <c r="AM23" s="290">
        <f t="shared" si="38"/>
        <v>294</v>
      </c>
      <c r="AN23" s="273">
        <f t="shared" si="39"/>
        <v>98</v>
      </c>
      <c r="AO23" s="273">
        <f t="shared" si="40"/>
        <v>29.4</v>
      </c>
      <c r="AP23" s="273">
        <f t="shared" si="41"/>
        <v>1067</v>
      </c>
      <c r="AQ23" s="273">
        <f t="shared" si="42"/>
        <v>97.025000000000006</v>
      </c>
      <c r="AR23" s="275" t="str">
        <f t="shared" si="43"/>
        <v>SOBRESALIENTE</v>
      </c>
      <c r="AS23" s="11"/>
      <c r="AT23" s="286"/>
      <c r="AU23" s="286"/>
      <c r="AV23" s="286" t="s">
        <v>88</v>
      </c>
      <c r="AW23" s="286"/>
      <c r="AX23" s="6"/>
    </row>
    <row r="24" spans="1:50" x14ac:dyDescent="0.25">
      <c r="A24" s="287">
        <v>10</v>
      </c>
      <c r="B24" s="288" t="s">
        <v>70</v>
      </c>
      <c r="C24" s="24" t="s">
        <v>71</v>
      </c>
      <c r="D24" s="24" t="s">
        <v>68</v>
      </c>
      <c r="E24" s="57">
        <v>88255186</v>
      </c>
      <c r="F24" s="289" t="s">
        <v>131</v>
      </c>
      <c r="G24" s="58" t="s">
        <v>73</v>
      </c>
      <c r="H24" s="27">
        <v>154405000161</v>
      </c>
      <c r="I24" s="24" t="s">
        <v>4</v>
      </c>
      <c r="J24" s="59" t="s">
        <v>132</v>
      </c>
      <c r="K24" s="24" t="s">
        <v>114</v>
      </c>
      <c r="L24" s="24">
        <v>40</v>
      </c>
      <c r="M24" s="60">
        <v>15</v>
      </c>
      <c r="N24" s="60">
        <v>15</v>
      </c>
      <c r="O24" s="24">
        <v>95</v>
      </c>
      <c r="P24" s="24">
        <v>96</v>
      </c>
      <c r="Q24" s="24">
        <v>96</v>
      </c>
      <c r="R24" s="24">
        <v>96</v>
      </c>
      <c r="S24" s="290">
        <f t="shared" si="28"/>
        <v>383</v>
      </c>
      <c r="T24" s="273">
        <f t="shared" si="29"/>
        <v>95.75</v>
      </c>
      <c r="U24" s="273">
        <f t="shared" si="30"/>
        <v>38.299999999999997</v>
      </c>
      <c r="V24" s="24">
        <v>95</v>
      </c>
      <c r="W24" s="24">
        <v>95</v>
      </c>
      <c r="X24" s="290">
        <f t="shared" si="31"/>
        <v>190</v>
      </c>
      <c r="Y24" s="273">
        <f t="shared" si="32"/>
        <v>95</v>
      </c>
      <c r="Z24" s="273">
        <f t="shared" si="33"/>
        <v>14.25</v>
      </c>
      <c r="AA24" s="24">
        <v>95</v>
      </c>
      <c r="AB24" s="24">
        <v>96</v>
      </c>
      <c r="AC24" s="290">
        <f t="shared" si="34"/>
        <v>191</v>
      </c>
      <c r="AD24" s="273">
        <f t="shared" si="35"/>
        <v>95.5</v>
      </c>
      <c r="AE24" s="273">
        <f t="shared" si="36"/>
        <v>14.324999999999999</v>
      </c>
      <c r="AF24" s="273">
        <f t="shared" si="37"/>
        <v>66.875</v>
      </c>
      <c r="AG24" s="24" t="s">
        <v>69</v>
      </c>
      <c r="AH24" s="24" t="s">
        <v>110</v>
      </c>
      <c r="AI24" s="24" t="s">
        <v>80</v>
      </c>
      <c r="AJ24" s="24">
        <v>96</v>
      </c>
      <c r="AK24" s="24">
        <v>96</v>
      </c>
      <c r="AL24" s="24">
        <v>96</v>
      </c>
      <c r="AM24" s="290">
        <f t="shared" si="38"/>
        <v>288</v>
      </c>
      <c r="AN24" s="273">
        <f t="shared" si="39"/>
        <v>96</v>
      </c>
      <c r="AO24" s="273">
        <f t="shared" si="40"/>
        <v>28.799999999999997</v>
      </c>
      <c r="AP24" s="273">
        <f t="shared" si="41"/>
        <v>1052</v>
      </c>
      <c r="AQ24" s="273">
        <f t="shared" si="42"/>
        <v>95.674999999999997</v>
      </c>
      <c r="AR24" s="275" t="str">
        <f t="shared" si="43"/>
        <v>SOBRESALIENTE</v>
      </c>
      <c r="AS24" s="11"/>
      <c r="AT24" s="286"/>
      <c r="AU24" s="286"/>
      <c r="AV24" s="286" t="s">
        <v>133</v>
      </c>
      <c r="AW24" s="286"/>
      <c r="AX24" s="6"/>
    </row>
    <row r="25" spans="1:50" x14ac:dyDescent="0.25">
      <c r="A25" s="287">
        <v>11</v>
      </c>
      <c r="B25" s="288" t="s">
        <v>70</v>
      </c>
      <c r="C25" s="24" t="s">
        <v>71</v>
      </c>
      <c r="D25" s="24" t="s">
        <v>68</v>
      </c>
      <c r="E25" s="57">
        <v>88205315</v>
      </c>
      <c r="F25" s="289" t="s">
        <v>134</v>
      </c>
      <c r="G25" s="58" t="s">
        <v>73</v>
      </c>
      <c r="H25" s="27">
        <v>154405000161</v>
      </c>
      <c r="I25" s="24" t="s">
        <v>4</v>
      </c>
      <c r="J25" s="59" t="s">
        <v>90</v>
      </c>
      <c r="K25" s="24" t="s">
        <v>114</v>
      </c>
      <c r="L25" s="24">
        <v>40</v>
      </c>
      <c r="M25" s="60">
        <v>15</v>
      </c>
      <c r="N25" s="60">
        <v>15</v>
      </c>
      <c r="O25" s="24">
        <v>96</v>
      </c>
      <c r="P25" s="24">
        <v>95</v>
      </c>
      <c r="Q25" s="24">
        <v>95</v>
      </c>
      <c r="R25" s="24">
        <v>95</v>
      </c>
      <c r="S25" s="290">
        <f t="shared" si="28"/>
        <v>381</v>
      </c>
      <c r="T25" s="273">
        <f t="shared" si="29"/>
        <v>95.25</v>
      </c>
      <c r="U25" s="273">
        <f t="shared" si="30"/>
        <v>38.1</v>
      </c>
      <c r="V25" s="24">
        <v>95</v>
      </c>
      <c r="W25" s="24">
        <v>96</v>
      </c>
      <c r="X25" s="290">
        <f t="shared" si="31"/>
        <v>191</v>
      </c>
      <c r="Y25" s="273">
        <f t="shared" si="32"/>
        <v>95.5</v>
      </c>
      <c r="Z25" s="273">
        <f t="shared" si="33"/>
        <v>14.324999999999999</v>
      </c>
      <c r="AA25" s="24">
        <v>95</v>
      </c>
      <c r="AB25" s="24">
        <v>95</v>
      </c>
      <c r="AC25" s="290">
        <f t="shared" si="34"/>
        <v>190</v>
      </c>
      <c r="AD25" s="273">
        <f t="shared" si="35"/>
        <v>95</v>
      </c>
      <c r="AE25" s="273">
        <f t="shared" si="36"/>
        <v>14.25</v>
      </c>
      <c r="AF25" s="273">
        <f t="shared" si="37"/>
        <v>66.674999999999997</v>
      </c>
      <c r="AG25" s="24" t="s">
        <v>110</v>
      </c>
      <c r="AH25" s="24" t="s">
        <v>74</v>
      </c>
      <c r="AI25" s="24" t="s">
        <v>75</v>
      </c>
      <c r="AJ25" s="24">
        <v>95</v>
      </c>
      <c r="AK25" s="24">
        <v>95</v>
      </c>
      <c r="AL25" s="24">
        <v>96</v>
      </c>
      <c r="AM25" s="290">
        <f t="shared" si="38"/>
        <v>286</v>
      </c>
      <c r="AN25" s="273">
        <f t="shared" si="39"/>
        <v>95.333333333333329</v>
      </c>
      <c r="AO25" s="273">
        <f t="shared" si="40"/>
        <v>28.599999999999998</v>
      </c>
      <c r="AP25" s="273">
        <f t="shared" si="41"/>
        <v>1048</v>
      </c>
      <c r="AQ25" s="273">
        <f t="shared" si="42"/>
        <v>95.274999999999991</v>
      </c>
      <c r="AR25" s="275" t="str">
        <f t="shared" si="43"/>
        <v>SOBRESALIENTE</v>
      </c>
      <c r="AS25" s="11"/>
      <c r="AT25" s="6"/>
      <c r="AU25" s="6"/>
      <c r="AV25" s="286" t="s">
        <v>126</v>
      </c>
      <c r="AW25" s="6"/>
      <c r="AX25" s="6"/>
    </row>
    <row r="26" spans="1:50" x14ac:dyDescent="0.25">
      <c r="A26" s="287">
        <v>12</v>
      </c>
      <c r="B26" s="288" t="s">
        <v>70</v>
      </c>
      <c r="C26" s="24" t="s">
        <v>71</v>
      </c>
      <c r="D26" s="24" t="s">
        <v>68</v>
      </c>
      <c r="E26" s="57">
        <v>60344385</v>
      </c>
      <c r="F26" s="289" t="s">
        <v>135</v>
      </c>
      <c r="G26" s="58" t="s">
        <v>73</v>
      </c>
      <c r="H26" s="27">
        <v>154405000161</v>
      </c>
      <c r="I26" s="24" t="s">
        <v>4</v>
      </c>
      <c r="J26" s="59" t="s">
        <v>109</v>
      </c>
      <c r="K26" s="24" t="s">
        <v>109</v>
      </c>
      <c r="L26" s="24">
        <v>40</v>
      </c>
      <c r="M26" s="60">
        <v>15</v>
      </c>
      <c r="N26" s="60">
        <v>15</v>
      </c>
      <c r="O26" s="24">
        <v>97</v>
      </c>
      <c r="P26" s="24">
        <v>96</v>
      </c>
      <c r="Q26" s="24">
        <v>97</v>
      </c>
      <c r="R26" s="24">
        <v>96</v>
      </c>
      <c r="S26" s="290">
        <f t="shared" si="28"/>
        <v>386</v>
      </c>
      <c r="T26" s="273">
        <f t="shared" si="29"/>
        <v>96.5</v>
      </c>
      <c r="U26" s="273">
        <f t="shared" si="30"/>
        <v>38.6</v>
      </c>
      <c r="V26" s="24">
        <v>96</v>
      </c>
      <c r="W26" s="24">
        <v>96</v>
      </c>
      <c r="X26" s="290">
        <f t="shared" si="31"/>
        <v>192</v>
      </c>
      <c r="Y26" s="273">
        <f t="shared" si="32"/>
        <v>96</v>
      </c>
      <c r="Z26" s="273">
        <f t="shared" si="33"/>
        <v>14.4</v>
      </c>
      <c r="AA26" s="24">
        <v>96</v>
      </c>
      <c r="AB26" s="24">
        <v>97</v>
      </c>
      <c r="AC26" s="290">
        <f t="shared" si="34"/>
        <v>193</v>
      </c>
      <c r="AD26" s="273">
        <f t="shared" si="35"/>
        <v>96.5</v>
      </c>
      <c r="AE26" s="273">
        <f t="shared" si="36"/>
        <v>14.475</v>
      </c>
      <c r="AF26" s="273">
        <f t="shared" si="37"/>
        <v>67.474999999999994</v>
      </c>
      <c r="AG26" s="24" t="s">
        <v>69</v>
      </c>
      <c r="AH26" s="24" t="s">
        <v>110</v>
      </c>
      <c r="AI26" s="24" t="s">
        <v>80</v>
      </c>
      <c r="AJ26" s="24">
        <v>98</v>
      </c>
      <c r="AK26" s="24">
        <v>96</v>
      </c>
      <c r="AL26" s="24">
        <v>96</v>
      </c>
      <c r="AM26" s="290">
        <f t="shared" si="38"/>
        <v>290</v>
      </c>
      <c r="AN26" s="273">
        <f t="shared" si="39"/>
        <v>96.666666666666671</v>
      </c>
      <c r="AO26" s="273">
        <f t="shared" si="40"/>
        <v>29</v>
      </c>
      <c r="AP26" s="273">
        <f t="shared" si="41"/>
        <v>1061</v>
      </c>
      <c r="AQ26" s="273">
        <f t="shared" si="42"/>
        <v>96.474999999999994</v>
      </c>
      <c r="AR26" s="275" t="str">
        <f t="shared" si="43"/>
        <v>SOBRESALIENTE</v>
      </c>
      <c r="AS26" s="11"/>
      <c r="AT26" s="6"/>
      <c r="AU26" s="6"/>
      <c r="AV26" s="286" t="s">
        <v>90</v>
      </c>
      <c r="AW26" s="6"/>
      <c r="AX26" s="6"/>
    </row>
    <row r="27" spans="1:50" x14ac:dyDescent="0.25">
      <c r="A27" s="287">
        <v>13</v>
      </c>
      <c r="B27" s="288" t="s">
        <v>70</v>
      </c>
      <c r="C27" s="24" t="s">
        <v>71</v>
      </c>
      <c r="D27" s="24" t="s">
        <v>68</v>
      </c>
      <c r="E27" s="57">
        <v>5525239</v>
      </c>
      <c r="F27" s="289" t="s">
        <v>136</v>
      </c>
      <c r="G27" s="58" t="s">
        <v>73</v>
      </c>
      <c r="H27" s="27">
        <v>154405000161</v>
      </c>
      <c r="I27" s="24" t="s">
        <v>4</v>
      </c>
      <c r="J27" s="59" t="s">
        <v>90</v>
      </c>
      <c r="K27" s="24" t="s">
        <v>109</v>
      </c>
      <c r="L27" s="24">
        <v>40</v>
      </c>
      <c r="M27" s="60">
        <v>15</v>
      </c>
      <c r="N27" s="60">
        <v>15</v>
      </c>
      <c r="O27" s="24">
        <v>94</v>
      </c>
      <c r="P27" s="24">
        <v>93</v>
      </c>
      <c r="Q27" s="24">
        <v>93</v>
      </c>
      <c r="R27" s="24">
        <v>93</v>
      </c>
      <c r="S27" s="290">
        <f t="shared" si="28"/>
        <v>373</v>
      </c>
      <c r="T27" s="273">
        <f t="shared" si="29"/>
        <v>93.25</v>
      </c>
      <c r="U27" s="273">
        <f t="shared" si="30"/>
        <v>37.299999999999997</v>
      </c>
      <c r="V27" s="24">
        <v>92</v>
      </c>
      <c r="W27" s="24">
        <v>93</v>
      </c>
      <c r="X27" s="290">
        <f t="shared" si="31"/>
        <v>185</v>
      </c>
      <c r="Y27" s="273">
        <f t="shared" si="32"/>
        <v>92.5</v>
      </c>
      <c r="Z27" s="273">
        <f t="shared" si="33"/>
        <v>13.875</v>
      </c>
      <c r="AA27" s="24">
        <v>93</v>
      </c>
      <c r="AB27" s="24">
        <v>94</v>
      </c>
      <c r="AC27" s="290">
        <f t="shared" si="34"/>
        <v>187</v>
      </c>
      <c r="AD27" s="273">
        <f t="shared" si="35"/>
        <v>93.5</v>
      </c>
      <c r="AE27" s="273">
        <f t="shared" si="36"/>
        <v>14.025</v>
      </c>
      <c r="AF27" s="273">
        <f t="shared" si="37"/>
        <v>65.2</v>
      </c>
      <c r="AG27" s="24" t="s">
        <v>74</v>
      </c>
      <c r="AH27" s="24" t="s">
        <v>110</v>
      </c>
      <c r="AI27" s="24" t="s">
        <v>80</v>
      </c>
      <c r="AJ27" s="24">
        <v>94</v>
      </c>
      <c r="AK27" s="24">
        <v>94</v>
      </c>
      <c r="AL27" s="24">
        <v>94</v>
      </c>
      <c r="AM27" s="290">
        <f t="shared" si="38"/>
        <v>282</v>
      </c>
      <c r="AN27" s="273">
        <f t="shared" si="39"/>
        <v>94</v>
      </c>
      <c r="AO27" s="273">
        <f t="shared" si="40"/>
        <v>28.2</v>
      </c>
      <c r="AP27" s="273">
        <f t="shared" si="41"/>
        <v>1027</v>
      </c>
      <c r="AQ27" s="273">
        <f t="shared" si="42"/>
        <v>93.4</v>
      </c>
      <c r="AR27" s="275" t="str">
        <f t="shared" si="43"/>
        <v>SOBRESALIENTE</v>
      </c>
      <c r="AS27" s="11"/>
      <c r="AT27" s="6"/>
      <c r="AU27" s="6"/>
      <c r="AV27" s="286" t="s">
        <v>91</v>
      </c>
      <c r="AW27" s="6"/>
      <c r="AX27" s="6"/>
    </row>
    <row r="28" spans="1:50" x14ac:dyDescent="0.25">
      <c r="A28" s="287">
        <v>14</v>
      </c>
      <c r="B28" s="288" t="s">
        <v>70</v>
      </c>
      <c r="C28" s="24" t="s">
        <v>71</v>
      </c>
      <c r="D28" s="24" t="s">
        <v>68</v>
      </c>
      <c r="E28" s="57">
        <v>60385647</v>
      </c>
      <c r="F28" s="289" t="s">
        <v>137</v>
      </c>
      <c r="G28" s="58" t="s">
        <v>73</v>
      </c>
      <c r="H28" s="27">
        <v>154405000161</v>
      </c>
      <c r="I28" s="24" t="s">
        <v>4</v>
      </c>
      <c r="J28" s="59" t="s">
        <v>90</v>
      </c>
      <c r="K28" s="24" t="s">
        <v>114</v>
      </c>
      <c r="L28" s="24">
        <v>40</v>
      </c>
      <c r="M28" s="60">
        <v>15</v>
      </c>
      <c r="N28" s="60">
        <v>15</v>
      </c>
      <c r="O28" s="24">
        <v>94</v>
      </c>
      <c r="P28" s="24">
        <v>93</v>
      </c>
      <c r="Q28" s="24">
        <v>93</v>
      </c>
      <c r="R28" s="24">
        <v>91</v>
      </c>
      <c r="S28" s="290">
        <f t="shared" si="28"/>
        <v>371</v>
      </c>
      <c r="T28" s="273">
        <f t="shared" si="29"/>
        <v>92.75</v>
      </c>
      <c r="U28" s="273">
        <f t="shared" si="30"/>
        <v>37.1</v>
      </c>
      <c r="V28" s="24">
        <v>91</v>
      </c>
      <c r="W28" s="24">
        <v>93</v>
      </c>
      <c r="X28" s="290">
        <f t="shared" si="31"/>
        <v>184</v>
      </c>
      <c r="Y28" s="273">
        <f t="shared" si="32"/>
        <v>92</v>
      </c>
      <c r="Z28" s="273">
        <f t="shared" si="33"/>
        <v>13.8</v>
      </c>
      <c r="AA28" s="24">
        <v>90</v>
      </c>
      <c r="AB28" s="24">
        <v>94</v>
      </c>
      <c r="AC28" s="290">
        <f t="shared" si="34"/>
        <v>184</v>
      </c>
      <c r="AD28" s="273">
        <f t="shared" si="35"/>
        <v>92</v>
      </c>
      <c r="AE28" s="273">
        <f t="shared" si="36"/>
        <v>13.8</v>
      </c>
      <c r="AF28" s="273">
        <f t="shared" si="37"/>
        <v>64.7</v>
      </c>
      <c r="AG28" s="24" t="s">
        <v>69</v>
      </c>
      <c r="AH28" s="24" t="s">
        <v>110</v>
      </c>
      <c r="AI28" s="24" t="s">
        <v>120</v>
      </c>
      <c r="AJ28" s="24">
        <v>91</v>
      </c>
      <c r="AK28" s="24">
        <v>92</v>
      </c>
      <c r="AL28" s="24">
        <v>93</v>
      </c>
      <c r="AM28" s="290">
        <f t="shared" si="38"/>
        <v>276</v>
      </c>
      <c r="AN28" s="273">
        <f t="shared" si="39"/>
        <v>92</v>
      </c>
      <c r="AO28" s="273">
        <f t="shared" si="40"/>
        <v>27.599999999999998</v>
      </c>
      <c r="AP28" s="273">
        <f t="shared" si="41"/>
        <v>1015</v>
      </c>
      <c r="AQ28" s="273">
        <f t="shared" si="42"/>
        <v>92.3</v>
      </c>
      <c r="AR28" s="275" t="str">
        <f t="shared" si="43"/>
        <v>SOBRESALIENTE</v>
      </c>
      <c r="AS28" s="11"/>
      <c r="AT28" s="6"/>
      <c r="AU28" s="6"/>
      <c r="AV28" s="286" t="s">
        <v>138</v>
      </c>
      <c r="AW28" s="6"/>
      <c r="AX28" s="6"/>
    </row>
    <row r="29" spans="1:50" x14ac:dyDescent="0.25">
      <c r="A29" s="287">
        <v>15</v>
      </c>
      <c r="B29" s="288" t="s">
        <v>70</v>
      </c>
      <c r="C29" s="24" t="s">
        <v>71</v>
      </c>
      <c r="D29" s="24" t="s">
        <v>68</v>
      </c>
      <c r="E29" s="57">
        <v>60316968</v>
      </c>
      <c r="F29" s="289" t="s">
        <v>139</v>
      </c>
      <c r="G29" s="58" t="s">
        <v>73</v>
      </c>
      <c r="H29" s="27">
        <v>154405000161</v>
      </c>
      <c r="I29" s="24" t="s">
        <v>4</v>
      </c>
      <c r="J29" s="59" t="s">
        <v>109</v>
      </c>
      <c r="K29" s="24" t="s">
        <v>109</v>
      </c>
      <c r="L29" s="24">
        <v>40</v>
      </c>
      <c r="M29" s="60">
        <v>15</v>
      </c>
      <c r="N29" s="60">
        <v>15</v>
      </c>
      <c r="O29" s="24">
        <v>96</v>
      </c>
      <c r="P29" s="24">
        <v>96</v>
      </c>
      <c r="Q29" s="24">
        <v>96</v>
      </c>
      <c r="R29" s="24">
        <v>96</v>
      </c>
      <c r="S29" s="290">
        <f t="shared" si="28"/>
        <v>384</v>
      </c>
      <c r="T29" s="273">
        <f t="shared" si="29"/>
        <v>96</v>
      </c>
      <c r="U29" s="273">
        <f t="shared" si="30"/>
        <v>38.4</v>
      </c>
      <c r="V29" s="24">
        <v>96</v>
      </c>
      <c r="W29" s="24">
        <v>95</v>
      </c>
      <c r="X29" s="290">
        <f t="shared" si="31"/>
        <v>191</v>
      </c>
      <c r="Y29" s="273">
        <f t="shared" si="32"/>
        <v>95.5</v>
      </c>
      <c r="Z29" s="273">
        <f t="shared" si="33"/>
        <v>14.324999999999999</v>
      </c>
      <c r="AA29" s="24">
        <v>96</v>
      </c>
      <c r="AB29" s="24">
        <v>96</v>
      </c>
      <c r="AC29" s="290">
        <f t="shared" si="34"/>
        <v>192</v>
      </c>
      <c r="AD29" s="273">
        <f t="shared" si="35"/>
        <v>96</v>
      </c>
      <c r="AE29" s="273">
        <f t="shared" si="36"/>
        <v>14.4</v>
      </c>
      <c r="AF29" s="273">
        <f t="shared" si="37"/>
        <v>67.125</v>
      </c>
      <c r="AG29" s="24" t="s">
        <v>110</v>
      </c>
      <c r="AH29" s="24" t="s">
        <v>80</v>
      </c>
      <c r="AI29" s="24" t="s">
        <v>118</v>
      </c>
      <c r="AJ29" s="24">
        <v>99</v>
      </c>
      <c r="AK29" s="24">
        <v>96</v>
      </c>
      <c r="AL29" s="24">
        <v>96</v>
      </c>
      <c r="AM29" s="290">
        <f t="shared" si="38"/>
        <v>291</v>
      </c>
      <c r="AN29" s="273">
        <f t="shared" si="39"/>
        <v>97</v>
      </c>
      <c r="AO29" s="273">
        <f t="shared" si="40"/>
        <v>29.099999999999998</v>
      </c>
      <c r="AP29" s="273">
        <f t="shared" si="41"/>
        <v>1058</v>
      </c>
      <c r="AQ29" s="273">
        <f t="shared" si="42"/>
        <v>96.224999999999994</v>
      </c>
      <c r="AR29" s="275" t="str">
        <f t="shared" si="43"/>
        <v>SOBRESALIENTE</v>
      </c>
      <c r="AS29" s="11"/>
      <c r="AT29" s="6"/>
      <c r="AU29" s="6"/>
      <c r="AV29" s="286" t="s">
        <v>92</v>
      </c>
      <c r="AW29" s="6"/>
      <c r="AX29" s="6"/>
    </row>
    <row r="30" spans="1:50" x14ac:dyDescent="0.25">
      <c r="A30" s="287">
        <v>16</v>
      </c>
      <c r="B30" s="288" t="s">
        <v>70</v>
      </c>
      <c r="C30" s="24" t="s">
        <v>71</v>
      </c>
      <c r="D30" s="24" t="s">
        <v>68</v>
      </c>
      <c r="E30" s="57">
        <v>1093754691</v>
      </c>
      <c r="F30" s="289" t="s">
        <v>140</v>
      </c>
      <c r="G30" s="58" t="s">
        <v>73</v>
      </c>
      <c r="H30" s="27">
        <v>154405000161</v>
      </c>
      <c r="I30" s="24" t="s">
        <v>4</v>
      </c>
      <c r="J30" s="59" t="s">
        <v>88</v>
      </c>
      <c r="K30" s="24" t="s">
        <v>114</v>
      </c>
      <c r="L30" s="24">
        <v>40</v>
      </c>
      <c r="M30" s="60">
        <v>15</v>
      </c>
      <c r="N30" s="60">
        <v>15</v>
      </c>
      <c r="O30" s="24">
        <v>95</v>
      </c>
      <c r="P30" s="24">
        <v>96</v>
      </c>
      <c r="Q30" s="24">
        <v>95</v>
      </c>
      <c r="R30" s="24">
        <v>96</v>
      </c>
      <c r="S30" s="290">
        <f t="shared" si="28"/>
        <v>382</v>
      </c>
      <c r="T30" s="273">
        <f t="shared" si="29"/>
        <v>95.5</v>
      </c>
      <c r="U30" s="273">
        <f t="shared" si="30"/>
        <v>38.200000000000003</v>
      </c>
      <c r="V30" s="24">
        <v>95</v>
      </c>
      <c r="W30" s="24">
        <v>96</v>
      </c>
      <c r="X30" s="290">
        <f t="shared" si="31"/>
        <v>191</v>
      </c>
      <c r="Y30" s="273">
        <f t="shared" si="32"/>
        <v>95.5</v>
      </c>
      <c r="Z30" s="273">
        <f t="shared" si="33"/>
        <v>14.324999999999999</v>
      </c>
      <c r="AA30" s="24">
        <v>96</v>
      </c>
      <c r="AB30" s="24">
        <v>96</v>
      </c>
      <c r="AC30" s="290">
        <f t="shared" si="34"/>
        <v>192</v>
      </c>
      <c r="AD30" s="273">
        <f t="shared" si="35"/>
        <v>96</v>
      </c>
      <c r="AE30" s="273">
        <f t="shared" si="36"/>
        <v>14.4</v>
      </c>
      <c r="AF30" s="273">
        <f t="shared" si="37"/>
        <v>66.925000000000011</v>
      </c>
      <c r="AG30" s="24" t="s">
        <v>110</v>
      </c>
      <c r="AH30" s="24" t="s">
        <v>80</v>
      </c>
      <c r="AI30" s="24" t="s">
        <v>75</v>
      </c>
      <c r="AJ30" s="24">
        <v>96</v>
      </c>
      <c r="AK30" s="24">
        <v>96</v>
      </c>
      <c r="AL30" s="24">
        <v>94</v>
      </c>
      <c r="AM30" s="290">
        <f t="shared" si="38"/>
        <v>286</v>
      </c>
      <c r="AN30" s="273">
        <f t="shared" si="39"/>
        <v>95.333333333333329</v>
      </c>
      <c r="AO30" s="273">
        <f t="shared" si="40"/>
        <v>28.599999999999998</v>
      </c>
      <c r="AP30" s="273">
        <f t="shared" si="41"/>
        <v>1051</v>
      </c>
      <c r="AQ30" s="273">
        <f t="shared" si="42"/>
        <v>95.525000000000006</v>
      </c>
      <c r="AR30" s="275" t="str">
        <f t="shared" si="43"/>
        <v>SOBRESALIENTE</v>
      </c>
      <c r="AS30" s="11"/>
      <c r="AT30" s="6"/>
      <c r="AU30" s="6"/>
      <c r="AV30" s="286" t="s">
        <v>93</v>
      </c>
      <c r="AW30" s="6"/>
      <c r="AX30" s="6"/>
    </row>
    <row r="31" spans="1:50" ht="14" x14ac:dyDescent="0.25">
      <c r="A31" s="287">
        <v>17</v>
      </c>
      <c r="B31" s="288" t="s">
        <v>70</v>
      </c>
      <c r="C31" s="24" t="s">
        <v>71</v>
      </c>
      <c r="D31" s="24" t="s">
        <v>68</v>
      </c>
      <c r="E31" s="57">
        <v>60324691</v>
      </c>
      <c r="F31" s="289" t="s">
        <v>141</v>
      </c>
      <c r="G31" s="58" t="s">
        <v>73</v>
      </c>
      <c r="H31" s="27">
        <v>154405000161</v>
      </c>
      <c r="I31" s="24" t="s">
        <v>4</v>
      </c>
      <c r="J31" s="59" t="s">
        <v>109</v>
      </c>
      <c r="K31" s="24" t="s">
        <v>109</v>
      </c>
      <c r="L31" s="24">
        <v>40</v>
      </c>
      <c r="M31" s="60">
        <v>15</v>
      </c>
      <c r="N31" s="60">
        <v>15</v>
      </c>
      <c r="O31" s="24">
        <v>96</v>
      </c>
      <c r="P31" s="24">
        <v>97</v>
      </c>
      <c r="Q31" s="24">
        <v>95</v>
      </c>
      <c r="R31" s="24">
        <v>96</v>
      </c>
      <c r="S31" s="290">
        <f t="shared" si="28"/>
        <v>384</v>
      </c>
      <c r="T31" s="273">
        <f t="shared" si="29"/>
        <v>96</v>
      </c>
      <c r="U31" s="273">
        <f t="shared" si="30"/>
        <v>38.4</v>
      </c>
      <c r="V31" s="24">
        <v>95</v>
      </c>
      <c r="W31" s="24">
        <v>96</v>
      </c>
      <c r="X31" s="290">
        <f t="shared" si="31"/>
        <v>191</v>
      </c>
      <c r="Y31" s="273">
        <f t="shared" si="32"/>
        <v>95.5</v>
      </c>
      <c r="Z31" s="273">
        <f t="shared" si="33"/>
        <v>14.324999999999999</v>
      </c>
      <c r="AA31" s="24">
        <v>94</v>
      </c>
      <c r="AB31" s="24">
        <v>96</v>
      </c>
      <c r="AC31" s="290">
        <f t="shared" si="34"/>
        <v>190</v>
      </c>
      <c r="AD31" s="273">
        <f t="shared" si="35"/>
        <v>95</v>
      </c>
      <c r="AE31" s="273">
        <f t="shared" si="36"/>
        <v>14.25</v>
      </c>
      <c r="AF31" s="273">
        <f t="shared" si="37"/>
        <v>66.974999999999994</v>
      </c>
      <c r="AG31" s="24" t="s">
        <v>69</v>
      </c>
      <c r="AH31" s="24" t="s">
        <v>110</v>
      </c>
      <c r="AI31" s="24" t="s">
        <v>118</v>
      </c>
      <c r="AJ31" s="24">
        <v>97</v>
      </c>
      <c r="AK31" s="24">
        <v>98</v>
      </c>
      <c r="AL31" s="24">
        <v>97</v>
      </c>
      <c r="AM31" s="290">
        <f t="shared" si="38"/>
        <v>292</v>
      </c>
      <c r="AN31" s="273">
        <f t="shared" si="39"/>
        <v>97.333333333333329</v>
      </c>
      <c r="AO31" s="273">
        <f t="shared" si="40"/>
        <v>29.199999999999996</v>
      </c>
      <c r="AP31" s="273">
        <f t="shared" si="41"/>
        <v>1057</v>
      </c>
      <c r="AQ31" s="273">
        <f t="shared" si="42"/>
        <v>96.174999999999983</v>
      </c>
      <c r="AR31" s="275" t="str">
        <f t="shared" si="43"/>
        <v>SOBRESALIENTE</v>
      </c>
      <c r="AS31" s="11"/>
      <c r="AT31" s="6"/>
      <c r="AU31" s="6"/>
      <c r="AV31" s="285" t="s">
        <v>107</v>
      </c>
      <c r="AW31" s="6"/>
      <c r="AX31" s="6"/>
    </row>
    <row r="32" spans="1:50" x14ac:dyDescent="0.25">
      <c r="A32" s="287">
        <v>18</v>
      </c>
      <c r="B32" s="288" t="s">
        <v>70</v>
      </c>
      <c r="C32" s="24" t="s">
        <v>71</v>
      </c>
      <c r="D32" s="24" t="s">
        <v>68</v>
      </c>
      <c r="E32" s="57">
        <v>27895527</v>
      </c>
      <c r="F32" s="289" t="s">
        <v>142</v>
      </c>
      <c r="G32" s="58" t="s">
        <v>73</v>
      </c>
      <c r="H32" s="27">
        <v>154405000161</v>
      </c>
      <c r="I32" s="24" t="s">
        <v>4</v>
      </c>
      <c r="J32" s="59" t="s">
        <v>109</v>
      </c>
      <c r="K32" s="24" t="s">
        <v>109</v>
      </c>
      <c r="L32" s="24">
        <v>40</v>
      </c>
      <c r="M32" s="60">
        <v>15</v>
      </c>
      <c r="N32" s="60">
        <v>15</v>
      </c>
      <c r="O32" s="24">
        <v>95</v>
      </c>
      <c r="P32" s="24">
        <v>96</v>
      </c>
      <c r="Q32" s="24">
        <v>96</v>
      </c>
      <c r="R32" s="24">
        <v>97</v>
      </c>
      <c r="S32" s="290">
        <f t="shared" si="28"/>
        <v>384</v>
      </c>
      <c r="T32" s="273">
        <f t="shared" si="29"/>
        <v>96</v>
      </c>
      <c r="U32" s="273">
        <f t="shared" si="30"/>
        <v>38.4</v>
      </c>
      <c r="V32" s="24">
        <v>94</v>
      </c>
      <c r="W32" s="24">
        <v>95</v>
      </c>
      <c r="X32" s="290">
        <f t="shared" si="31"/>
        <v>189</v>
      </c>
      <c r="Y32" s="273">
        <f t="shared" si="32"/>
        <v>94.5</v>
      </c>
      <c r="Z32" s="273">
        <f t="shared" si="33"/>
        <v>14.175000000000001</v>
      </c>
      <c r="AA32" s="24">
        <v>95</v>
      </c>
      <c r="AB32" s="24">
        <v>94</v>
      </c>
      <c r="AC32" s="290">
        <f t="shared" si="34"/>
        <v>189</v>
      </c>
      <c r="AD32" s="273">
        <f t="shared" si="35"/>
        <v>94.5</v>
      </c>
      <c r="AE32" s="273">
        <f t="shared" si="36"/>
        <v>14.175000000000001</v>
      </c>
      <c r="AF32" s="273">
        <f t="shared" si="37"/>
        <v>66.75</v>
      </c>
      <c r="AG32" s="24" t="s">
        <v>69</v>
      </c>
      <c r="AH32" s="24" t="s">
        <v>75</v>
      </c>
      <c r="AI32" s="24" t="s">
        <v>110</v>
      </c>
      <c r="AJ32" s="24">
        <v>97</v>
      </c>
      <c r="AK32" s="24">
        <v>97</v>
      </c>
      <c r="AL32" s="24">
        <v>97</v>
      </c>
      <c r="AM32" s="290">
        <f t="shared" si="38"/>
        <v>291</v>
      </c>
      <c r="AN32" s="273">
        <f t="shared" si="39"/>
        <v>97</v>
      </c>
      <c r="AO32" s="273">
        <f t="shared" si="40"/>
        <v>29.099999999999998</v>
      </c>
      <c r="AP32" s="273">
        <f t="shared" si="41"/>
        <v>1053</v>
      </c>
      <c r="AQ32" s="273">
        <f t="shared" si="42"/>
        <v>95.85</v>
      </c>
      <c r="AR32" s="275" t="str">
        <f t="shared" si="43"/>
        <v>SOBRESALIENTE</v>
      </c>
      <c r="AS32" s="11"/>
      <c r="AT32" s="6"/>
      <c r="AU32" s="6"/>
      <c r="AV32" s="286" t="s">
        <v>109</v>
      </c>
      <c r="AW32" s="6"/>
      <c r="AX32" s="6"/>
    </row>
    <row r="33" spans="1:50" x14ac:dyDescent="0.25">
      <c r="A33" s="287">
        <v>19</v>
      </c>
      <c r="B33" s="288" t="s">
        <v>70</v>
      </c>
      <c r="C33" s="24" t="s">
        <v>71</v>
      </c>
      <c r="D33" s="24" t="s">
        <v>68</v>
      </c>
      <c r="E33" s="57">
        <v>52019571</v>
      </c>
      <c r="F33" s="289" t="s">
        <v>143</v>
      </c>
      <c r="G33" s="58" t="s">
        <v>73</v>
      </c>
      <c r="H33" s="27">
        <v>154405000161</v>
      </c>
      <c r="I33" s="24" t="s">
        <v>4</v>
      </c>
      <c r="J33" s="59" t="s">
        <v>126</v>
      </c>
      <c r="K33" s="24" t="s">
        <v>114</v>
      </c>
      <c r="L33" s="24">
        <v>40</v>
      </c>
      <c r="M33" s="60">
        <v>15</v>
      </c>
      <c r="N33" s="60">
        <v>15</v>
      </c>
      <c r="O33" s="24">
        <v>95</v>
      </c>
      <c r="P33" s="24">
        <v>95</v>
      </c>
      <c r="Q33" s="24">
        <v>95</v>
      </c>
      <c r="R33" s="24">
        <v>95</v>
      </c>
      <c r="S33" s="290">
        <f t="shared" si="28"/>
        <v>380</v>
      </c>
      <c r="T33" s="273">
        <f t="shared" si="29"/>
        <v>95</v>
      </c>
      <c r="U33" s="273">
        <f t="shared" si="30"/>
        <v>38</v>
      </c>
      <c r="V33" s="24">
        <v>95</v>
      </c>
      <c r="W33" s="24">
        <v>90</v>
      </c>
      <c r="X33" s="290">
        <f t="shared" si="31"/>
        <v>185</v>
      </c>
      <c r="Y33" s="273">
        <f t="shared" si="32"/>
        <v>92.5</v>
      </c>
      <c r="Z33" s="273">
        <f t="shared" si="33"/>
        <v>13.875</v>
      </c>
      <c r="AA33" s="24">
        <v>90</v>
      </c>
      <c r="AB33" s="24">
        <v>95</v>
      </c>
      <c r="AC33" s="290">
        <f t="shared" si="34"/>
        <v>185</v>
      </c>
      <c r="AD33" s="273">
        <f t="shared" si="35"/>
        <v>92.5</v>
      </c>
      <c r="AE33" s="273">
        <f t="shared" si="36"/>
        <v>13.875</v>
      </c>
      <c r="AF33" s="273">
        <f t="shared" si="37"/>
        <v>65.75</v>
      </c>
      <c r="AG33" s="24" t="s">
        <v>110</v>
      </c>
      <c r="AH33" s="24" t="s">
        <v>75</v>
      </c>
      <c r="AI33" s="24" t="s">
        <v>118</v>
      </c>
      <c r="AJ33" s="24">
        <v>90</v>
      </c>
      <c r="AK33" s="24">
        <v>95</v>
      </c>
      <c r="AL33" s="24">
        <v>95</v>
      </c>
      <c r="AM33" s="290">
        <f t="shared" si="38"/>
        <v>280</v>
      </c>
      <c r="AN33" s="273">
        <f t="shared" si="39"/>
        <v>93.333333333333329</v>
      </c>
      <c r="AO33" s="273">
        <f t="shared" si="40"/>
        <v>27.999999999999996</v>
      </c>
      <c r="AP33" s="273">
        <f t="shared" si="41"/>
        <v>1030</v>
      </c>
      <c r="AQ33" s="273">
        <f t="shared" si="42"/>
        <v>93.75</v>
      </c>
      <c r="AR33" s="275" t="str">
        <f t="shared" si="43"/>
        <v>SOBRESALIENTE</v>
      </c>
      <c r="AS33" s="11"/>
      <c r="AT33" s="6"/>
      <c r="AU33" s="6"/>
      <c r="AV33" s="6"/>
      <c r="AW33" s="6"/>
      <c r="AX33" s="6"/>
    </row>
    <row r="34" spans="1:50" x14ac:dyDescent="0.25">
      <c r="A34" s="287">
        <v>20</v>
      </c>
      <c r="B34" s="288" t="s">
        <v>70</v>
      </c>
      <c r="C34" s="24" t="s">
        <v>71</v>
      </c>
      <c r="D34" s="24" t="s">
        <v>68</v>
      </c>
      <c r="E34" s="57">
        <v>37271062</v>
      </c>
      <c r="F34" s="289" t="s">
        <v>144</v>
      </c>
      <c r="G34" s="58" t="s">
        <v>73</v>
      </c>
      <c r="H34" s="27">
        <v>154405000161</v>
      </c>
      <c r="I34" s="24" t="s">
        <v>4</v>
      </c>
      <c r="J34" s="59" t="s">
        <v>88</v>
      </c>
      <c r="K34" s="24" t="s">
        <v>114</v>
      </c>
      <c r="L34" s="24">
        <v>40</v>
      </c>
      <c r="M34" s="60">
        <v>15</v>
      </c>
      <c r="N34" s="60">
        <v>15</v>
      </c>
      <c r="O34" s="24">
        <v>94</v>
      </c>
      <c r="P34" s="24">
        <v>95</v>
      </c>
      <c r="Q34" s="24">
        <v>95</v>
      </c>
      <c r="R34" s="24">
        <v>94</v>
      </c>
      <c r="S34" s="290">
        <f t="shared" si="28"/>
        <v>378</v>
      </c>
      <c r="T34" s="273">
        <f t="shared" si="29"/>
        <v>94.5</v>
      </c>
      <c r="U34" s="273">
        <f t="shared" si="30"/>
        <v>37.799999999999997</v>
      </c>
      <c r="V34" s="24">
        <v>95</v>
      </c>
      <c r="W34" s="24">
        <v>95</v>
      </c>
      <c r="X34" s="290">
        <f t="shared" si="31"/>
        <v>190</v>
      </c>
      <c r="Y34" s="273">
        <f t="shared" si="32"/>
        <v>95</v>
      </c>
      <c r="Z34" s="273">
        <f t="shared" si="33"/>
        <v>14.25</v>
      </c>
      <c r="AA34" s="24">
        <v>95</v>
      </c>
      <c r="AB34" s="24">
        <v>95</v>
      </c>
      <c r="AC34" s="290">
        <f t="shared" si="34"/>
        <v>190</v>
      </c>
      <c r="AD34" s="273">
        <f t="shared" si="35"/>
        <v>95</v>
      </c>
      <c r="AE34" s="273">
        <f t="shared" si="36"/>
        <v>14.25</v>
      </c>
      <c r="AF34" s="273">
        <f t="shared" si="37"/>
        <v>66.3</v>
      </c>
      <c r="AG34" s="24" t="s">
        <v>110</v>
      </c>
      <c r="AH34" s="24" t="s">
        <v>120</v>
      </c>
      <c r="AI34" s="24" t="s">
        <v>118</v>
      </c>
      <c r="AJ34" s="24">
        <v>94</v>
      </c>
      <c r="AK34" s="24">
        <v>95</v>
      </c>
      <c r="AL34" s="24">
        <v>95</v>
      </c>
      <c r="AM34" s="290">
        <f t="shared" si="38"/>
        <v>284</v>
      </c>
      <c r="AN34" s="273">
        <f t="shared" si="39"/>
        <v>94.666666666666671</v>
      </c>
      <c r="AO34" s="273">
        <f t="shared" si="40"/>
        <v>28.400000000000002</v>
      </c>
      <c r="AP34" s="273">
        <f t="shared" si="41"/>
        <v>1042</v>
      </c>
      <c r="AQ34" s="273">
        <f t="shared" si="42"/>
        <v>94.7</v>
      </c>
      <c r="AR34" s="275" t="str">
        <f t="shared" si="43"/>
        <v>SOBRESALIENTE</v>
      </c>
      <c r="AS34" s="11"/>
      <c r="AT34" s="6"/>
      <c r="AU34" s="6"/>
      <c r="AV34" s="6"/>
      <c r="AW34" s="6"/>
      <c r="AX34" s="6"/>
    </row>
    <row r="35" spans="1:50" x14ac:dyDescent="0.25">
      <c r="A35" s="287">
        <v>21</v>
      </c>
      <c r="B35" s="288" t="s">
        <v>70</v>
      </c>
      <c r="C35" s="24" t="s">
        <v>71</v>
      </c>
      <c r="D35" s="24" t="s">
        <v>68</v>
      </c>
      <c r="E35" s="57">
        <v>37181327</v>
      </c>
      <c r="F35" s="289" t="s">
        <v>145</v>
      </c>
      <c r="G35" s="58" t="s">
        <v>73</v>
      </c>
      <c r="H35" s="27">
        <v>154405000161</v>
      </c>
      <c r="I35" s="24" t="s">
        <v>4</v>
      </c>
      <c r="J35" s="59" t="s">
        <v>82</v>
      </c>
      <c r="K35" s="24" t="s">
        <v>109</v>
      </c>
      <c r="L35" s="24">
        <v>40</v>
      </c>
      <c r="M35" s="60">
        <v>15</v>
      </c>
      <c r="N35" s="60">
        <v>15</v>
      </c>
      <c r="O35" s="24">
        <v>93</v>
      </c>
      <c r="P35" s="24">
        <v>93</v>
      </c>
      <c r="Q35" s="24">
        <v>94</v>
      </c>
      <c r="R35" s="24">
        <v>93</v>
      </c>
      <c r="S35" s="290">
        <f t="shared" si="28"/>
        <v>373</v>
      </c>
      <c r="T35" s="273">
        <f t="shared" si="29"/>
        <v>93.25</v>
      </c>
      <c r="U35" s="273">
        <f t="shared" si="30"/>
        <v>37.299999999999997</v>
      </c>
      <c r="V35" s="24">
        <v>92</v>
      </c>
      <c r="W35" s="24">
        <v>94</v>
      </c>
      <c r="X35" s="290">
        <f t="shared" si="31"/>
        <v>186</v>
      </c>
      <c r="Y35" s="273">
        <f t="shared" si="32"/>
        <v>93</v>
      </c>
      <c r="Z35" s="273">
        <f t="shared" si="33"/>
        <v>13.95</v>
      </c>
      <c r="AA35" s="24">
        <v>93</v>
      </c>
      <c r="AB35" s="24">
        <v>93</v>
      </c>
      <c r="AC35" s="290">
        <f t="shared" si="34"/>
        <v>186</v>
      </c>
      <c r="AD35" s="273">
        <f t="shared" si="35"/>
        <v>93</v>
      </c>
      <c r="AE35" s="273">
        <f t="shared" si="36"/>
        <v>13.95</v>
      </c>
      <c r="AF35" s="273">
        <f t="shared" si="37"/>
        <v>65.2</v>
      </c>
      <c r="AG35" s="24" t="s">
        <v>74</v>
      </c>
      <c r="AH35" s="24" t="s">
        <v>110</v>
      </c>
      <c r="AI35" s="24" t="s">
        <v>80</v>
      </c>
      <c r="AJ35" s="24">
        <v>94</v>
      </c>
      <c r="AK35" s="24">
        <v>94</v>
      </c>
      <c r="AL35" s="24">
        <v>94</v>
      </c>
      <c r="AM35" s="290">
        <f t="shared" si="38"/>
        <v>282</v>
      </c>
      <c r="AN35" s="273">
        <f t="shared" si="39"/>
        <v>94</v>
      </c>
      <c r="AO35" s="273">
        <f t="shared" si="40"/>
        <v>28.2</v>
      </c>
      <c r="AP35" s="273">
        <f t="shared" si="41"/>
        <v>1027</v>
      </c>
      <c r="AQ35" s="273">
        <f t="shared" si="42"/>
        <v>93.4</v>
      </c>
      <c r="AR35" s="275" t="str">
        <f t="shared" si="43"/>
        <v>SOBRESALIENTE</v>
      </c>
      <c r="AS35" s="11"/>
      <c r="AT35" s="6"/>
      <c r="AU35" s="6"/>
      <c r="AV35" s="6"/>
      <c r="AW35" s="6"/>
      <c r="AX35" s="6"/>
    </row>
    <row r="36" spans="1:50" x14ac:dyDescent="0.25">
      <c r="A36" s="287">
        <v>22</v>
      </c>
      <c r="B36" s="288" t="s">
        <v>70</v>
      </c>
      <c r="C36" s="24" t="s">
        <v>71</v>
      </c>
      <c r="D36" s="24" t="s">
        <v>68</v>
      </c>
      <c r="E36" s="57">
        <v>27603945</v>
      </c>
      <c r="F36" s="289" t="s">
        <v>146</v>
      </c>
      <c r="G36" s="58" t="s">
        <v>73</v>
      </c>
      <c r="H36" s="27">
        <v>154405000161</v>
      </c>
      <c r="I36" s="24" t="s">
        <v>4</v>
      </c>
      <c r="J36" s="59" t="s">
        <v>109</v>
      </c>
      <c r="K36" s="24" t="s">
        <v>109</v>
      </c>
      <c r="L36" s="24">
        <v>40</v>
      </c>
      <c r="M36" s="60">
        <v>15</v>
      </c>
      <c r="N36" s="60">
        <v>15</v>
      </c>
      <c r="O36" s="24">
        <v>97</v>
      </c>
      <c r="P36" s="24">
        <v>96</v>
      </c>
      <c r="Q36" s="24">
        <v>96</v>
      </c>
      <c r="R36" s="24">
        <v>96</v>
      </c>
      <c r="S36" s="290">
        <f t="shared" si="28"/>
        <v>385</v>
      </c>
      <c r="T36" s="273">
        <f t="shared" si="29"/>
        <v>96.25</v>
      </c>
      <c r="U36" s="273">
        <f t="shared" si="30"/>
        <v>38.5</v>
      </c>
      <c r="V36" s="24">
        <v>96</v>
      </c>
      <c r="W36" s="24">
        <v>97</v>
      </c>
      <c r="X36" s="290">
        <f t="shared" si="31"/>
        <v>193</v>
      </c>
      <c r="Y36" s="273">
        <f t="shared" si="32"/>
        <v>96.5</v>
      </c>
      <c r="Z36" s="273">
        <f t="shared" si="33"/>
        <v>14.475</v>
      </c>
      <c r="AA36" s="24">
        <v>96</v>
      </c>
      <c r="AB36" s="24">
        <v>97</v>
      </c>
      <c r="AC36" s="290">
        <f t="shared" si="34"/>
        <v>193</v>
      </c>
      <c r="AD36" s="273">
        <f t="shared" si="35"/>
        <v>96.5</v>
      </c>
      <c r="AE36" s="273">
        <f t="shared" si="36"/>
        <v>14.475</v>
      </c>
      <c r="AF36" s="273">
        <f t="shared" si="37"/>
        <v>67.45</v>
      </c>
      <c r="AG36" s="24" t="s">
        <v>110</v>
      </c>
      <c r="AH36" s="24" t="s">
        <v>120</v>
      </c>
      <c r="AI36" s="24" t="s">
        <v>75</v>
      </c>
      <c r="AJ36" s="24">
        <v>97</v>
      </c>
      <c r="AK36" s="24">
        <v>96</v>
      </c>
      <c r="AL36" s="24">
        <v>97</v>
      </c>
      <c r="AM36" s="290">
        <f t="shared" si="38"/>
        <v>290</v>
      </c>
      <c r="AN36" s="273">
        <f t="shared" si="39"/>
        <v>96.666666666666671</v>
      </c>
      <c r="AO36" s="273">
        <f t="shared" si="40"/>
        <v>29</v>
      </c>
      <c r="AP36" s="273">
        <f t="shared" si="41"/>
        <v>1061</v>
      </c>
      <c r="AQ36" s="273">
        <f t="shared" si="42"/>
        <v>96.45</v>
      </c>
      <c r="AR36" s="275" t="str">
        <f t="shared" si="43"/>
        <v>SOBRESALIENTE</v>
      </c>
      <c r="AS36" s="11"/>
      <c r="AT36" s="6"/>
      <c r="AU36" s="6"/>
      <c r="AV36" s="6"/>
      <c r="AW36" s="6"/>
      <c r="AX36" s="6"/>
    </row>
    <row r="37" spans="1:50" x14ac:dyDescent="0.25">
      <c r="A37" s="287">
        <v>23</v>
      </c>
      <c r="B37" s="288" t="s">
        <v>70</v>
      </c>
      <c r="C37" s="24" t="s">
        <v>71</v>
      </c>
      <c r="D37" s="24" t="s">
        <v>68</v>
      </c>
      <c r="E37" s="57">
        <v>37275221</v>
      </c>
      <c r="F37" s="289" t="s">
        <v>147</v>
      </c>
      <c r="G37" s="58" t="s">
        <v>73</v>
      </c>
      <c r="H37" s="27">
        <v>154405000161</v>
      </c>
      <c r="I37" s="24" t="s">
        <v>4</v>
      </c>
      <c r="J37" s="59" t="s">
        <v>109</v>
      </c>
      <c r="K37" s="24" t="s">
        <v>109</v>
      </c>
      <c r="L37" s="24">
        <v>25</v>
      </c>
      <c r="M37" s="60">
        <v>20</v>
      </c>
      <c r="N37" s="60">
        <v>25</v>
      </c>
      <c r="O37" s="24">
        <v>96</v>
      </c>
      <c r="P37" s="24">
        <v>95</v>
      </c>
      <c r="Q37" s="24">
        <v>96</v>
      </c>
      <c r="R37" s="24">
        <v>92</v>
      </c>
      <c r="S37" s="290">
        <f t="shared" si="28"/>
        <v>379</v>
      </c>
      <c r="T37" s="273">
        <f t="shared" si="29"/>
        <v>94.75</v>
      </c>
      <c r="U37" s="273">
        <f t="shared" si="30"/>
        <v>23.6875</v>
      </c>
      <c r="V37" s="24">
        <v>97</v>
      </c>
      <c r="W37" s="24">
        <v>94</v>
      </c>
      <c r="X37" s="290">
        <f t="shared" si="31"/>
        <v>191</v>
      </c>
      <c r="Y37" s="273">
        <f t="shared" si="32"/>
        <v>95.5</v>
      </c>
      <c r="Z37" s="273">
        <f t="shared" si="33"/>
        <v>19.100000000000001</v>
      </c>
      <c r="AA37" s="24">
        <v>96</v>
      </c>
      <c r="AB37" s="24">
        <v>96</v>
      </c>
      <c r="AC37" s="290">
        <f t="shared" si="34"/>
        <v>192</v>
      </c>
      <c r="AD37" s="273">
        <f t="shared" si="35"/>
        <v>96</v>
      </c>
      <c r="AE37" s="273">
        <f t="shared" si="36"/>
        <v>24</v>
      </c>
      <c r="AF37" s="273">
        <f t="shared" si="37"/>
        <v>66.787499999999994</v>
      </c>
      <c r="AG37" s="24" t="s">
        <v>69</v>
      </c>
      <c r="AH37" s="24" t="s">
        <v>74</v>
      </c>
      <c r="AI37" s="24" t="s">
        <v>110</v>
      </c>
      <c r="AJ37" s="24">
        <v>97</v>
      </c>
      <c r="AK37" s="24">
        <v>97</v>
      </c>
      <c r="AL37" s="24">
        <v>96</v>
      </c>
      <c r="AM37" s="290">
        <f t="shared" si="38"/>
        <v>290</v>
      </c>
      <c r="AN37" s="273">
        <f t="shared" si="39"/>
        <v>96.666666666666671</v>
      </c>
      <c r="AO37" s="273">
        <f t="shared" si="40"/>
        <v>29</v>
      </c>
      <c r="AP37" s="273">
        <f t="shared" si="41"/>
        <v>1052</v>
      </c>
      <c r="AQ37" s="273">
        <f t="shared" si="42"/>
        <v>95.787499999999994</v>
      </c>
      <c r="AR37" s="275" t="str">
        <f t="shared" si="43"/>
        <v>SOBRESALIENTE</v>
      </c>
      <c r="AS37" s="11"/>
      <c r="AT37" s="6"/>
      <c r="AU37" s="6"/>
      <c r="AV37" s="6"/>
      <c r="AW37" s="6"/>
      <c r="AX37" s="6"/>
    </row>
    <row r="38" spans="1:50" x14ac:dyDescent="0.25">
      <c r="A38" s="287">
        <v>24</v>
      </c>
      <c r="B38" s="292" t="s">
        <v>70</v>
      </c>
      <c r="C38" s="61" t="s">
        <v>71</v>
      </c>
      <c r="D38" s="61" t="s">
        <v>68</v>
      </c>
      <c r="E38" s="62">
        <v>1090399999</v>
      </c>
      <c r="F38" s="293" t="s">
        <v>148</v>
      </c>
      <c r="G38" s="63" t="s">
        <v>73</v>
      </c>
      <c r="H38" s="64">
        <v>154405000161</v>
      </c>
      <c r="I38" s="61" t="s">
        <v>4</v>
      </c>
      <c r="J38" s="65" t="s">
        <v>91</v>
      </c>
      <c r="K38" s="61" t="s">
        <v>114</v>
      </c>
      <c r="L38" s="61">
        <v>40</v>
      </c>
      <c r="M38" s="66">
        <v>15</v>
      </c>
      <c r="N38" s="66">
        <v>15</v>
      </c>
      <c r="O38" s="61">
        <v>94</v>
      </c>
      <c r="P38" s="61">
        <v>94</v>
      </c>
      <c r="Q38" s="61">
        <v>93</v>
      </c>
      <c r="R38" s="61">
        <v>95</v>
      </c>
      <c r="S38" s="290">
        <f t="shared" si="28"/>
        <v>376</v>
      </c>
      <c r="T38" s="273">
        <f t="shared" si="29"/>
        <v>94</v>
      </c>
      <c r="U38" s="273">
        <f t="shared" si="30"/>
        <v>37.6</v>
      </c>
      <c r="V38" s="61">
        <v>94</v>
      </c>
      <c r="W38" s="61">
        <v>95</v>
      </c>
      <c r="X38" s="290">
        <f t="shared" si="31"/>
        <v>189</v>
      </c>
      <c r="Y38" s="294">
        <f t="shared" si="32"/>
        <v>94.5</v>
      </c>
      <c r="Z38" s="294">
        <f t="shared" si="33"/>
        <v>14.175000000000001</v>
      </c>
      <c r="AA38" s="61">
        <v>94</v>
      </c>
      <c r="AB38" s="61">
        <v>90</v>
      </c>
      <c r="AC38" s="290">
        <f t="shared" si="34"/>
        <v>184</v>
      </c>
      <c r="AD38" s="294">
        <f t="shared" si="35"/>
        <v>92</v>
      </c>
      <c r="AE38" s="294">
        <f t="shared" si="36"/>
        <v>13.8</v>
      </c>
      <c r="AF38" s="294">
        <f t="shared" si="37"/>
        <v>65.575000000000003</v>
      </c>
      <c r="AG38" s="61" t="s">
        <v>74</v>
      </c>
      <c r="AH38" s="61" t="s">
        <v>110</v>
      </c>
      <c r="AI38" s="61" t="s">
        <v>80</v>
      </c>
      <c r="AJ38" s="61">
        <v>95</v>
      </c>
      <c r="AK38" s="61">
        <v>93</v>
      </c>
      <c r="AL38" s="61">
        <v>94</v>
      </c>
      <c r="AM38" s="290">
        <f t="shared" si="38"/>
        <v>282</v>
      </c>
      <c r="AN38" s="294">
        <f t="shared" si="39"/>
        <v>94</v>
      </c>
      <c r="AO38" s="294">
        <f t="shared" si="40"/>
        <v>28.2</v>
      </c>
      <c r="AP38" s="294">
        <f t="shared" si="41"/>
        <v>1031</v>
      </c>
      <c r="AQ38" s="273">
        <f t="shared" si="42"/>
        <v>93.775000000000006</v>
      </c>
      <c r="AR38" s="295" t="str">
        <f t="shared" si="43"/>
        <v>SOBRESALIENTE</v>
      </c>
      <c r="AS38" s="11"/>
      <c r="AT38" s="6"/>
      <c r="AU38" s="6"/>
      <c r="AV38" s="6"/>
      <c r="AW38" s="6"/>
      <c r="AX38" s="6"/>
    </row>
    <row r="39" spans="1:50" x14ac:dyDescent="0.25">
      <c r="A39" s="287">
        <v>25</v>
      </c>
      <c r="B39" s="272" t="s">
        <v>70</v>
      </c>
      <c r="C39" s="24" t="s">
        <v>71</v>
      </c>
      <c r="D39" s="24" t="s">
        <v>68</v>
      </c>
      <c r="E39" s="57">
        <v>88289279</v>
      </c>
      <c r="F39" s="289" t="s">
        <v>149</v>
      </c>
      <c r="G39" s="58" t="s">
        <v>73</v>
      </c>
      <c r="H39" s="27">
        <v>154405000161</v>
      </c>
      <c r="I39" s="24" t="s">
        <v>4</v>
      </c>
      <c r="J39" s="59" t="s">
        <v>90</v>
      </c>
      <c r="K39" s="24" t="s">
        <v>114</v>
      </c>
      <c r="L39" s="24">
        <v>40</v>
      </c>
      <c r="M39" s="24">
        <v>15</v>
      </c>
      <c r="N39" s="24">
        <v>15</v>
      </c>
      <c r="O39" s="24">
        <v>86</v>
      </c>
      <c r="P39" s="24">
        <v>86</v>
      </c>
      <c r="Q39" s="24">
        <v>85</v>
      </c>
      <c r="R39" s="24">
        <v>85</v>
      </c>
      <c r="S39" s="290">
        <f t="shared" si="28"/>
        <v>342</v>
      </c>
      <c r="T39" s="273">
        <f t="shared" si="29"/>
        <v>85.5</v>
      </c>
      <c r="U39" s="273">
        <f t="shared" si="30"/>
        <v>34.200000000000003</v>
      </c>
      <c r="V39" s="24">
        <v>85</v>
      </c>
      <c r="W39" s="24">
        <v>85</v>
      </c>
      <c r="X39" s="274">
        <f t="shared" si="31"/>
        <v>170</v>
      </c>
      <c r="Y39" s="273">
        <f t="shared" si="32"/>
        <v>85</v>
      </c>
      <c r="Z39" s="273">
        <f t="shared" si="33"/>
        <v>12.75</v>
      </c>
      <c r="AA39" s="24">
        <v>85</v>
      </c>
      <c r="AB39" s="24">
        <v>85</v>
      </c>
      <c r="AC39" s="274">
        <f t="shared" si="34"/>
        <v>170</v>
      </c>
      <c r="AD39" s="273">
        <f t="shared" si="35"/>
        <v>85</v>
      </c>
      <c r="AE39" s="273">
        <f t="shared" si="36"/>
        <v>12.75</v>
      </c>
      <c r="AF39" s="273">
        <f t="shared" si="37"/>
        <v>59.7</v>
      </c>
      <c r="AG39" s="24" t="s">
        <v>69</v>
      </c>
      <c r="AH39" s="24" t="s">
        <v>110</v>
      </c>
      <c r="AI39" s="24" t="s">
        <v>74</v>
      </c>
      <c r="AJ39" s="24">
        <v>93</v>
      </c>
      <c r="AK39" s="24">
        <v>93</v>
      </c>
      <c r="AL39" s="24">
        <v>93</v>
      </c>
      <c r="AM39" s="274">
        <f t="shared" si="38"/>
        <v>279</v>
      </c>
      <c r="AN39" s="273">
        <f t="shared" si="39"/>
        <v>93</v>
      </c>
      <c r="AO39" s="273">
        <f t="shared" si="40"/>
        <v>27.9</v>
      </c>
      <c r="AP39" s="273">
        <f t="shared" si="41"/>
        <v>961</v>
      </c>
      <c r="AQ39" s="273">
        <f t="shared" si="42"/>
        <v>87.6</v>
      </c>
      <c r="AR39" s="275" t="str">
        <f t="shared" si="43"/>
        <v>SATISFACTORIO</v>
      </c>
      <c r="AS39" s="296"/>
      <c r="AT39" s="6"/>
      <c r="AU39" s="6"/>
      <c r="AV39" s="6"/>
      <c r="AW39" s="6"/>
      <c r="AX39" s="6"/>
    </row>
    <row r="40" spans="1:50" x14ac:dyDescent="0.25">
      <c r="A40" s="297">
        <v>26</v>
      </c>
      <c r="B40" s="67" t="s">
        <v>70</v>
      </c>
      <c r="C40" s="24" t="s">
        <v>71</v>
      </c>
      <c r="D40" s="24" t="s">
        <v>68</v>
      </c>
      <c r="E40" s="57">
        <v>13490950</v>
      </c>
      <c r="F40" s="289" t="s">
        <v>150</v>
      </c>
      <c r="G40" s="58" t="s">
        <v>73</v>
      </c>
      <c r="H40" s="27">
        <v>154405000161</v>
      </c>
      <c r="I40" s="24" t="s">
        <v>4</v>
      </c>
      <c r="J40" s="59" t="s">
        <v>85</v>
      </c>
      <c r="K40" s="24" t="s">
        <v>114</v>
      </c>
      <c r="L40" s="24">
        <v>40</v>
      </c>
      <c r="M40" s="24">
        <v>15</v>
      </c>
      <c r="N40" s="24">
        <v>15</v>
      </c>
      <c r="O40" s="24">
        <v>96</v>
      </c>
      <c r="P40" s="24">
        <v>96</v>
      </c>
      <c r="Q40" s="24">
        <v>95</v>
      </c>
      <c r="R40" s="24">
        <v>96</v>
      </c>
      <c r="S40" s="290">
        <f t="shared" si="28"/>
        <v>383</v>
      </c>
      <c r="T40" s="273">
        <f t="shared" si="29"/>
        <v>95.75</v>
      </c>
      <c r="U40" s="273">
        <f t="shared" si="30"/>
        <v>38.299999999999997</v>
      </c>
      <c r="V40" s="24">
        <v>95</v>
      </c>
      <c r="W40" s="24">
        <v>95</v>
      </c>
      <c r="X40" s="274">
        <f t="shared" si="31"/>
        <v>190</v>
      </c>
      <c r="Y40" s="273">
        <f t="shared" si="32"/>
        <v>95</v>
      </c>
      <c r="Z40" s="273">
        <f t="shared" si="33"/>
        <v>14.25</v>
      </c>
      <c r="AA40" s="24">
        <v>95</v>
      </c>
      <c r="AB40" s="24">
        <v>95</v>
      </c>
      <c r="AC40" s="274">
        <f t="shared" si="34"/>
        <v>190</v>
      </c>
      <c r="AD40" s="273">
        <f t="shared" si="35"/>
        <v>95</v>
      </c>
      <c r="AE40" s="273">
        <f t="shared" si="36"/>
        <v>14.25</v>
      </c>
      <c r="AF40" s="273">
        <f t="shared" si="37"/>
        <v>66.8</v>
      </c>
      <c r="AG40" s="24" t="s">
        <v>74</v>
      </c>
      <c r="AH40" s="24" t="s">
        <v>80</v>
      </c>
      <c r="AI40" s="24" t="s">
        <v>75</v>
      </c>
      <c r="AJ40" s="24">
        <v>96</v>
      </c>
      <c r="AK40" s="24">
        <v>96</v>
      </c>
      <c r="AL40" s="24">
        <v>96</v>
      </c>
      <c r="AM40" s="274">
        <f t="shared" si="38"/>
        <v>288</v>
      </c>
      <c r="AN40" s="273">
        <f t="shared" si="39"/>
        <v>96</v>
      </c>
      <c r="AO40" s="273">
        <f t="shared" si="40"/>
        <v>28.799999999999997</v>
      </c>
      <c r="AP40" s="273">
        <f t="shared" si="41"/>
        <v>1051</v>
      </c>
      <c r="AQ40" s="273">
        <f t="shared" si="42"/>
        <v>95.6</v>
      </c>
      <c r="AR40" s="275" t="str">
        <f t="shared" si="43"/>
        <v>SOBRESALIENTE</v>
      </c>
      <c r="AS40" s="296"/>
      <c r="AT40" s="6"/>
      <c r="AU40" s="6"/>
      <c r="AV40" s="6"/>
      <c r="AW40" s="6"/>
      <c r="AX40" s="6"/>
    </row>
    <row r="41" spans="1:50" x14ac:dyDescent="0.25">
      <c r="A41" s="287">
        <v>27</v>
      </c>
      <c r="B41" s="272" t="s">
        <v>70</v>
      </c>
      <c r="C41" s="24" t="s">
        <v>71</v>
      </c>
      <c r="D41" s="24" t="s">
        <v>68</v>
      </c>
      <c r="E41" s="57">
        <v>60383312</v>
      </c>
      <c r="F41" s="289" t="s">
        <v>151</v>
      </c>
      <c r="G41" s="58" t="s">
        <v>73</v>
      </c>
      <c r="H41" s="27">
        <v>154405000161</v>
      </c>
      <c r="I41" s="24" t="s">
        <v>4</v>
      </c>
      <c r="J41" s="59" t="s">
        <v>109</v>
      </c>
      <c r="K41" s="24" t="s">
        <v>109</v>
      </c>
      <c r="L41" s="24">
        <v>40</v>
      </c>
      <c r="M41" s="24">
        <v>15</v>
      </c>
      <c r="N41" s="24">
        <v>15</v>
      </c>
      <c r="O41" s="24">
        <v>96</v>
      </c>
      <c r="P41" s="24">
        <v>95</v>
      </c>
      <c r="Q41" s="24">
        <v>96</v>
      </c>
      <c r="R41" s="24">
        <v>97</v>
      </c>
      <c r="S41" s="290">
        <f t="shared" si="28"/>
        <v>384</v>
      </c>
      <c r="T41" s="273">
        <f t="shared" si="29"/>
        <v>96</v>
      </c>
      <c r="U41" s="273">
        <f t="shared" si="30"/>
        <v>38.4</v>
      </c>
      <c r="V41" s="24">
        <v>95</v>
      </c>
      <c r="W41" s="24">
        <v>96</v>
      </c>
      <c r="X41" s="274">
        <f t="shared" si="31"/>
        <v>191</v>
      </c>
      <c r="Y41" s="273">
        <f t="shared" si="32"/>
        <v>95.5</v>
      </c>
      <c r="Z41" s="273">
        <f t="shared" si="33"/>
        <v>14.324999999999999</v>
      </c>
      <c r="AA41" s="24">
        <v>96</v>
      </c>
      <c r="AB41" s="24">
        <v>96</v>
      </c>
      <c r="AC41" s="274">
        <f t="shared" si="34"/>
        <v>192</v>
      </c>
      <c r="AD41" s="273">
        <f t="shared" si="35"/>
        <v>96</v>
      </c>
      <c r="AE41" s="273">
        <f t="shared" si="36"/>
        <v>14.4</v>
      </c>
      <c r="AF41" s="273">
        <f t="shared" si="37"/>
        <v>67.125</v>
      </c>
      <c r="AG41" s="24" t="s">
        <v>69</v>
      </c>
      <c r="AH41" s="24" t="s">
        <v>110</v>
      </c>
      <c r="AI41" s="24" t="s">
        <v>118</v>
      </c>
      <c r="AJ41" s="24">
        <v>97</v>
      </c>
      <c r="AK41" s="24">
        <v>97</v>
      </c>
      <c r="AL41" s="24">
        <v>97</v>
      </c>
      <c r="AM41" s="274">
        <f t="shared" si="38"/>
        <v>291</v>
      </c>
      <c r="AN41" s="273">
        <f t="shared" si="39"/>
        <v>97</v>
      </c>
      <c r="AO41" s="273">
        <f t="shared" si="40"/>
        <v>29.099999999999998</v>
      </c>
      <c r="AP41" s="273">
        <f t="shared" si="41"/>
        <v>1058</v>
      </c>
      <c r="AQ41" s="273">
        <f t="shared" si="42"/>
        <v>96.224999999999994</v>
      </c>
      <c r="AR41" s="275" t="str">
        <f t="shared" si="43"/>
        <v>SOBRESALIENTE</v>
      </c>
      <c r="AS41" s="8"/>
      <c r="AT41" s="6"/>
      <c r="AU41" s="6"/>
      <c r="AV41" s="6"/>
      <c r="AW41" s="6"/>
      <c r="AX41" s="6"/>
    </row>
    <row r="42" spans="1:50" x14ac:dyDescent="0.25">
      <c r="A42" s="68">
        <v>28</v>
      </c>
      <c r="B42" s="272" t="s">
        <v>70</v>
      </c>
      <c r="C42" s="24" t="s">
        <v>71</v>
      </c>
      <c r="D42" s="24" t="s">
        <v>68</v>
      </c>
      <c r="E42" s="69">
        <v>1090420198</v>
      </c>
      <c r="F42" s="70" t="s">
        <v>152</v>
      </c>
      <c r="G42" s="58" t="s">
        <v>73</v>
      </c>
      <c r="H42" s="27">
        <v>154405000161</v>
      </c>
      <c r="I42" s="24" t="s">
        <v>4</v>
      </c>
      <c r="J42" s="59" t="s">
        <v>109</v>
      </c>
      <c r="K42" s="24" t="s">
        <v>109</v>
      </c>
      <c r="L42" s="24">
        <v>40</v>
      </c>
      <c r="M42" s="24">
        <v>15</v>
      </c>
      <c r="N42" s="24">
        <v>15</v>
      </c>
      <c r="O42" s="71">
        <v>87</v>
      </c>
      <c r="P42" s="71">
        <v>87</v>
      </c>
      <c r="Q42" s="71">
        <v>86</v>
      </c>
      <c r="R42" s="71">
        <v>85</v>
      </c>
      <c r="S42" s="290">
        <f t="shared" si="28"/>
        <v>345</v>
      </c>
      <c r="T42" s="273">
        <f t="shared" si="29"/>
        <v>86.25</v>
      </c>
      <c r="U42" s="273">
        <f t="shared" si="30"/>
        <v>34.5</v>
      </c>
      <c r="V42" s="24">
        <v>87</v>
      </c>
      <c r="W42" s="24">
        <v>86</v>
      </c>
      <c r="X42" s="274">
        <f t="shared" si="31"/>
        <v>173</v>
      </c>
      <c r="Y42" s="273">
        <f t="shared" si="32"/>
        <v>86.5</v>
      </c>
      <c r="Z42" s="273">
        <f t="shared" si="33"/>
        <v>12.975</v>
      </c>
      <c r="AA42" s="24">
        <v>86</v>
      </c>
      <c r="AB42" s="24">
        <v>88</v>
      </c>
      <c r="AC42" s="274">
        <f t="shared" si="34"/>
        <v>174</v>
      </c>
      <c r="AD42" s="273">
        <f t="shared" si="35"/>
        <v>87</v>
      </c>
      <c r="AE42" s="273">
        <f t="shared" si="36"/>
        <v>13.05</v>
      </c>
      <c r="AF42" s="273">
        <f t="shared" si="37"/>
        <v>60.525000000000006</v>
      </c>
      <c r="AG42" s="24" t="s">
        <v>110</v>
      </c>
      <c r="AH42" s="24" t="s">
        <v>120</v>
      </c>
      <c r="AI42" s="24" t="s">
        <v>75</v>
      </c>
      <c r="AJ42" s="24">
        <v>94</v>
      </c>
      <c r="AK42" s="24">
        <v>86</v>
      </c>
      <c r="AL42" s="24">
        <v>87</v>
      </c>
      <c r="AM42" s="274">
        <f t="shared" si="38"/>
        <v>267</v>
      </c>
      <c r="AN42" s="273">
        <f t="shared" ref="AN42:AN47" si="44">IF(AM42&gt;0,AVERAGE(AJ42:AL42))</f>
        <v>89</v>
      </c>
      <c r="AO42" s="273">
        <f t="shared" ref="AO42:AO47" si="45">AN42*0.3</f>
        <v>26.7</v>
      </c>
      <c r="AP42" s="273">
        <f t="shared" ref="AP42:AP47" si="46">S42+X42+AC42+AM42</f>
        <v>959</v>
      </c>
      <c r="AQ42" s="273">
        <f t="shared" ref="AQ42:AQ47" si="47">IF(AP42&gt;0,(AF42+AO42))</f>
        <v>87.225000000000009</v>
      </c>
      <c r="AR42" s="275" t="str">
        <f t="shared" si="43"/>
        <v>SATISFACTORIO</v>
      </c>
      <c r="AS42" s="8"/>
      <c r="AT42" s="6"/>
      <c r="AU42" s="6"/>
      <c r="AV42" s="6"/>
      <c r="AW42" s="6"/>
      <c r="AX42" s="6"/>
    </row>
    <row r="43" spans="1:50" x14ac:dyDescent="0.25">
      <c r="A43" s="68">
        <v>29</v>
      </c>
      <c r="B43" s="272" t="s">
        <v>70</v>
      </c>
      <c r="C43" s="24" t="s">
        <v>71</v>
      </c>
      <c r="D43" s="24" t="s">
        <v>68</v>
      </c>
      <c r="E43" s="69">
        <v>37271902</v>
      </c>
      <c r="F43" s="70" t="s">
        <v>153</v>
      </c>
      <c r="G43" s="58" t="s">
        <v>73</v>
      </c>
      <c r="H43" s="27">
        <v>154405000161</v>
      </c>
      <c r="I43" s="24" t="s">
        <v>4</v>
      </c>
      <c r="J43" s="59" t="s">
        <v>109</v>
      </c>
      <c r="K43" s="24" t="s">
        <v>109</v>
      </c>
      <c r="L43" s="24">
        <v>40</v>
      </c>
      <c r="M43" s="24">
        <v>15</v>
      </c>
      <c r="N43" s="24">
        <v>15</v>
      </c>
      <c r="O43" s="71">
        <v>96</v>
      </c>
      <c r="P43" s="71">
        <v>96</v>
      </c>
      <c r="Q43" s="71">
        <v>95</v>
      </c>
      <c r="R43" s="71">
        <v>95</v>
      </c>
      <c r="S43" s="290">
        <f t="shared" si="28"/>
        <v>382</v>
      </c>
      <c r="T43" s="273">
        <f t="shared" si="29"/>
        <v>95.5</v>
      </c>
      <c r="U43" s="273">
        <f t="shared" si="30"/>
        <v>38.200000000000003</v>
      </c>
      <c r="V43" s="24">
        <v>95</v>
      </c>
      <c r="W43" s="24">
        <v>96</v>
      </c>
      <c r="X43" s="274">
        <f t="shared" si="31"/>
        <v>191</v>
      </c>
      <c r="Y43" s="273">
        <f t="shared" si="32"/>
        <v>95.5</v>
      </c>
      <c r="Z43" s="273">
        <f t="shared" si="33"/>
        <v>14.324999999999999</v>
      </c>
      <c r="AA43" s="24">
        <v>95</v>
      </c>
      <c r="AB43" s="24">
        <v>96</v>
      </c>
      <c r="AC43" s="274">
        <f t="shared" si="34"/>
        <v>191</v>
      </c>
      <c r="AD43" s="273">
        <f t="shared" si="35"/>
        <v>95.5</v>
      </c>
      <c r="AE43" s="273">
        <f t="shared" si="36"/>
        <v>14.324999999999999</v>
      </c>
      <c r="AF43" s="273">
        <f t="shared" si="37"/>
        <v>66.850000000000009</v>
      </c>
      <c r="AG43" s="24" t="s">
        <v>69</v>
      </c>
      <c r="AH43" s="24" t="s">
        <v>110</v>
      </c>
      <c r="AI43" s="24" t="s">
        <v>74</v>
      </c>
      <c r="AJ43" s="24">
        <v>96</v>
      </c>
      <c r="AK43" s="24">
        <v>95</v>
      </c>
      <c r="AL43" s="24">
        <v>95</v>
      </c>
      <c r="AM43" s="274">
        <f t="shared" si="38"/>
        <v>286</v>
      </c>
      <c r="AN43" s="273">
        <f t="shared" si="44"/>
        <v>95.333333333333329</v>
      </c>
      <c r="AO43" s="273">
        <f t="shared" si="45"/>
        <v>28.599999999999998</v>
      </c>
      <c r="AP43" s="273">
        <f t="shared" si="46"/>
        <v>1050</v>
      </c>
      <c r="AQ43" s="273">
        <f t="shared" si="47"/>
        <v>95.45</v>
      </c>
      <c r="AR43" s="275" t="str">
        <f t="shared" si="43"/>
        <v>SOBRESALIENTE</v>
      </c>
      <c r="AS43" s="8">
        <v>0</v>
      </c>
      <c r="AT43" s="6"/>
      <c r="AU43" s="6"/>
      <c r="AV43" s="6"/>
      <c r="AW43" s="6"/>
      <c r="AX43" s="6"/>
    </row>
    <row r="44" spans="1:50" x14ac:dyDescent="0.25">
      <c r="A44" s="68">
        <v>30</v>
      </c>
      <c r="B44" s="272" t="s">
        <v>70</v>
      </c>
      <c r="C44" s="24" t="s">
        <v>71</v>
      </c>
      <c r="D44" s="24" t="s">
        <v>68</v>
      </c>
      <c r="E44" s="69">
        <v>1094245564</v>
      </c>
      <c r="F44" s="70" t="s">
        <v>154</v>
      </c>
      <c r="G44" s="58" t="s">
        <v>73</v>
      </c>
      <c r="H44" s="27">
        <v>154405000161</v>
      </c>
      <c r="I44" s="24" t="s">
        <v>4</v>
      </c>
      <c r="J44" s="59" t="s">
        <v>109</v>
      </c>
      <c r="K44" s="24" t="s">
        <v>109</v>
      </c>
      <c r="L44" s="24">
        <v>40</v>
      </c>
      <c r="M44" s="24">
        <v>15</v>
      </c>
      <c r="N44" s="24">
        <v>15</v>
      </c>
      <c r="O44" s="71"/>
      <c r="P44" s="71"/>
      <c r="Q44" s="71"/>
      <c r="R44" s="71"/>
      <c r="S44" s="290">
        <f t="shared" si="28"/>
        <v>0</v>
      </c>
      <c r="T44" s="273" t="b">
        <f t="shared" si="29"/>
        <v>0</v>
      </c>
      <c r="U44" s="273">
        <f t="shared" si="30"/>
        <v>0</v>
      </c>
      <c r="V44" s="24"/>
      <c r="W44" s="24"/>
      <c r="X44" s="274">
        <f t="shared" si="31"/>
        <v>0</v>
      </c>
      <c r="Y44" s="273" t="b">
        <f t="shared" si="32"/>
        <v>0</v>
      </c>
      <c r="Z44" s="273">
        <f t="shared" si="33"/>
        <v>0</v>
      </c>
      <c r="AA44" s="24"/>
      <c r="AB44" s="24"/>
      <c r="AC44" s="274">
        <f t="shared" si="34"/>
        <v>0</v>
      </c>
      <c r="AD44" s="273" t="b">
        <f t="shared" si="35"/>
        <v>0</v>
      </c>
      <c r="AE44" s="273">
        <f t="shared" si="36"/>
        <v>0</v>
      </c>
      <c r="AF44" s="273">
        <f t="shared" si="37"/>
        <v>0</v>
      </c>
      <c r="AG44" s="24"/>
      <c r="AH44" s="24"/>
      <c r="AI44" s="24"/>
      <c r="AJ44" s="24"/>
      <c r="AK44" s="24"/>
      <c r="AL44" s="24"/>
      <c r="AM44" s="274">
        <f t="shared" si="38"/>
        <v>0</v>
      </c>
      <c r="AN44" s="273" t="b">
        <f t="shared" si="44"/>
        <v>0</v>
      </c>
      <c r="AO44" s="273">
        <f t="shared" si="45"/>
        <v>0</v>
      </c>
      <c r="AP44" s="273">
        <f t="shared" si="46"/>
        <v>0</v>
      </c>
      <c r="AQ44" s="273" t="b">
        <f t="shared" si="47"/>
        <v>0</v>
      </c>
      <c r="AR44" s="275" t="b">
        <f t="shared" si="43"/>
        <v>0</v>
      </c>
      <c r="AS44" s="8"/>
      <c r="AT44" s="6"/>
      <c r="AU44" s="6"/>
      <c r="AV44" s="6"/>
      <c r="AW44" s="6"/>
      <c r="AX44" s="6"/>
    </row>
    <row r="45" spans="1:50" x14ac:dyDescent="0.25">
      <c r="A45" s="68">
        <v>31</v>
      </c>
      <c r="B45" s="272" t="s">
        <v>70</v>
      </c>
      <c r="C45" s="24" t="s">
        <v>71</v>
      </c>
      <c r="D45" s="24" t="s">
        <v>68</v>
      </c>
      <c r="E45" s="69">
        <v>13275550</v>
      </c>
      <c r="F45" s="70" t="s">
        <v>155</v>
      </c>
      <c r="G45" s="58" t="s">
        <v>73</v>
      </c>
      <c r="H45" s="27">
        <v>154405000161</v>
      </c>
      <c r="I45" s="24" t="s">
        <v>4</v>
      </c>
      <c r="J45" s="59" t="s">
        <v>91</v>
      </c>
      <c r="K45" s="24" t="s">
        <v>114</v>
      </c>
      <c r="L45" s="24">
        <v>40</v>
      </c>
      <c r="M45" s="24">
        <v>15</v>
      </c>
      <c r="N45" s="24">
        <v>15</v>
      </c>
      <c r="O45" s="71"/>
      <c r="P45" s="71"/>
      <c r="Q45" s="71"/>
      <c r="R45" s="71"/>
      <c r="S45" s="290">
        <f t="shared" si="28"/>
        <v>0</v>
      </c>
      <c r="T45" s="273" t="b">
        <f t="shared" si="29"/>
        <v>0</v>
      </c>
      <c r="U45" s="273">
        <f t="shared" si="30"/>
        <v>0</v>
      </c>
      <c r="V45" s="24"/>
      <c r="W45" s="24"/>
      <c r="X45" s="274">
        <f t="shared" si="31"/>
        <v>0</v>
      </c>
      <c r="Y45" s="273" t="b">
        <f t="shared" si="32"/>
        <v>0</v>
      </c>
      <c r="Z45" s="273">
        <f t="shared" si="33"/>
        <v>0</v>
      </c>
      <c r="AA45" s="24"/>
      <c r="AB45" s="24"/>
      <c r="AC45" s="274">
        <f t="shared" si="34"/>
        <v>0</v>
      </c>
      <c r="AD45" s="273" t="b">
        <f t="shared" si="35"/>
        <v>0</v>
      </c>
      <c r="AE45" s="273">
        <f t="shared" si="36"/>
        <v>0</v>
      </c>
      <c r="AF45" s="273">
        <f t="shared" si="37"/>
        <v>0</v>
      </c>
      <c r="AG45" s="24" t="s">
        <v>69</v>
      </c>
      <c r="AH45" s="24" t="s">
        <v>110</v>
      </c>
      <c r="AI45" s="24" t="s">
        <v>74</v>
      </c>
      <c r="AJ45" s="24"/>
      <c r="AK45" s="24"/>
      <c r="AL45" s="24"/>
      <c r="AM45" s="274">
        <f t="shared" si="38"/>
        <v>0</v>
      </c>
      <c r="AN45" s="273" t="b">
        <f t="shared" si="44"/>
        <v>0</v>
      </c>
      <c r="AO45" s="273">
        <f t="shared" si="45"/>
        <v>0</v>
      </c>
      <c r="AP45" s="273">
        <f t="shared" si="46"/>
        <v>0</v>
      </c>
      <c r="AQ45" s="273" t="b">
        <f t="shared" si="47"/>
        <v>0</v>
      </c>
      <c r="AR45" s="275" t="b">
        <f t="shared" si="43"/>
        <v>0</v>
      </c>
      <c r="AS45" s="8"/>
      <c r="AT45" s="6"/>
      <c r="AU45" s="6"/>
      <c r="AV45" s="6"/>
      <c r="AW45" s="6"/>
      <c r="AX45" s="6"/>
    </row>
    <row r="46" spans="1:50" x14ac:dyDescent="0.25">
      <c r="A46" s="72">
        <v>32</v>
      </c>
      <c r="B46" s="272" t="s">
        <v>70</v>
      </c>
      <c r="C46" s="24" t="s">
        <v>71</v>
      </c>
      <c r="D46" s="24" t="s">
        <v>68</v>
      </c>
      <c r="E46" s="69">
        <v>60422592</v>
      </c>
      <c r="F46" s="70" t="s">
        <v>156</v>
      </c>
      <c r="G46" s="58" t="s">
        <v>73</v>
      </c>
      <c r="H46" s="27">
        <v>154405000161</v>
      </c>
      <c r="I46" s="71" t="s">
        <v>4</v>
      </c>
      <c r="J46" s="71" t="s">
        <v>107</v>
      </c>
      <c r="K46" s="24" t="s">
        <v>107</v>
      </c>
      <c r="L46" s="24">
        <v>40</v>
      </c>
      <c r="M46" s="24">
        <v>15</v>
      </c>
      <c r="N46" s="24">
        <v>15</v>
      </c>
      <c r="O46" s="71">
        <v>96</v>
      </c>
      <c r="P46" s="71">
        <v>95</v>
      </c>
      <c r="Q46" s="71">
        <v>96</v>
      </c>
      <c r="R46" s="71">
        <v>96</v>
      </c>
      <c r="S46" s="290">
        <f t="shared" si="28"/>
        <v>383</v>
      </c>
      <c r="T46" s="273">
        <f t="shared" si="29"/>
        <v>95.75</v>
      </c>
      <c r="U46" s="273">
        <f t="shared" si="30"/>
        <v>38.299999999999997</v>
      </c>
      <c r="V46" s="24">
        <v>95</v>
      </c>
      <c r="W46" s="24">
        <v>95</v>
      </c>
      <c r="X46" s="274">
        <f t="shared" si="31"/>
        <v>190</v>
      </c>
      <c r="Y46" s="273">
        <f t="shared" si="32"/>
        <v>95</v>
      </c>
      <c r="Z46" s="273">
        <f t="shared" si="33"/>
        <v>14.25</v>
      </c>
      <c r="AA46" s="24">
        <v>96</v>
      </c>
      <c r="AB46" s="24">
        <v>96</v>
      </c>
      <c r="AC46" s="274">
        <f t="shared" si="34"/>
        <v>192</v>
      </c>
      <c r="AD46" s="273">
        <f t="shared" si="35"/>
        <v>96</v>
      </c>
      <c r="AE46" s="273">
        <f t="shared" si="36"/>
        <v>14.4</v>
      </c>
      <c r="AF46" s="273">
        <f t="shared" si="37"/>
        <v>66.95</v>
      </c>
      <c r="AG46" s="24" t="s">
        <v>80</v>
      </c>
      <c r="AH46" s="24" t="s">
        <v>110</v>
      </c>
      <c r="AI46" s="24" t="s">
        <v>75</v>
      </c>
      <c r="AJ46" s="24">
        <v>97</v>
      </c>
      <c r="AK46" s="24">
        <v>97</v>
      </c>
      <c r="AL46" s="24">
        <v>97</v>
      </c>
      <c r="AM46" s="274">
        <f t="shared" si="38"/>
        <v>291</v>
      </c>
      <c r="AN46" s="273">
        <f t="shared" si="44"/>
        <v>97</v>
      </c>
      <c r="AO46" s="273">
        <f t="shared" si="45"/>
        <v>29.099999999999998</v>
      </c>
      <c r="AP46" s="273">
        <f t="shared" si="46"/>
        <v>1056</v>
      </c>
      <c r="AQ46" s="273">
        <f t="shared" si="47"/>
        <v>96.05</v>
      </c>
      <c r="AR46" s="275" t="str">
        <f t="shared" si="43"/>
        <v>SOBRESALIENTE</v>
      </c>
      <c r="AS46" s="8"/>
      <c r="AT46" s="6"/>
      <c r="AU46" s="6"/>
      <c r="AV46" s="6"/>
      <c r="AW46" s="6"/>
      <c r="AX46" s="6"/>
    </row>
    <row r="47" spans="1:50" x14ac:dyDescent="0.25">
      <c r="A47" s="73">
        <v>33</v>
      </c>
      <c r="B47" s="59" t="s">
        <v>70</v>
      </c>
      <c r="C47" s="74" t="s">
        <v>71</v>
      </c>
      <c r="D47" s="74" t="s">
        <v>68</v>
      </c>
      <c r="E47" s="75">
        <v>13480720</v>
      </c>
      <c r="F47" s="76" t="s">
        <v>157</v>
      </c>
      <c r="G47" s="77" t="s">
        <v>158</v>
      </c>
      <c r="H47" s="27">
        <v>154405000161</v>
      </c>
      <c r="I47" s="78" t="s">
        <v>4</v>
      </c>
      <c r="J47" s="78" t="s">
        <v>90</v>
      </c>
      <c r="K47" s="78" t="s">
        <v>114</v>
      </c>
      <c r="L47" s="78">
        <v>40</v>
      </c>
      <c r="M47" s="78">
        <v>15</v>
      </c>
      <c r="N47" s="78">
        <v>15</v>
      </c>
      <c r="O47" s="78">
        <v>94</v>
      </c>
      <c r="P47" s="78">
        <v>93</v>
      </c>
      <c r="Q47" s="78">
        <v>94</v>
      </c>
      <c r="R47" s="78">
        <v>93</v>
      </c>
      <c r="S47" s="290">
        <f t="shared" si="28"/>
        <v>374</v>
      </c>
      <c r="T47" s="273">
        <f t="shared" si="29"/>
        <v>93.5</v>
      </c>
      <c r="U47" s="273">
        <f t="shared" si="30"/>
        <v>37.4</v>
      </c>
      <c r="V47" s="79">
        <v>93</v>
      </c>
      <c r="W47" s="78">
        <v>93</v>
      </c>
      <c r="X47" s="274">
        <f t="shared" si="31"/>
        <v>186</v>
      </c>
      <c r="Y47" s="273">
        <f t="shared" si="32"/>
        <v>93</v>
      </c>
      <c r="Z47" s="273">
        <f t="shared" si="33"/>
        <v>13.95</v>
      </c>
      <c r="AA47" s="79">
        <v>94</v>
      </c>
      <c r="AB47" s="79">
        <v>93</v>
      </c>
      <c r="AC47" s="274">
        <f t="shared" si="34"/>
        <v>187</v>
      </c>
      <c r="AD47" s="273">
        <f t="shared" si="35"/>
        <v>93.5</v>
      </c>
      <c r="AE47" s="273">
        <f t="shared" si="36"/>
        <v>14.025</v>
      </c>
      <c r="AF47" s="273">
        <f t="shared" si="37"/>
        <v>65.375</v>
      </c>
      <c r="AG47" s="79" t="s">
        <v>110</v>
      </c>
      <c r="AH47" s="79" t="s">
        <v>80</v>
      </c>
      <c r="AI47" s="79" t="s">
        <v>75</v>
      </c>
      <c r="AJ47" s="79">
        <v>93</v>
      </c>
      <c r="AK47" s="79">
        <v>93</v>
      </c>
      <c r="AL47" s="79">
        <v>94</v>
      </c>
      <c r="AM47" s="274">
        <f t="shared" si="38"/>
        <v>280</v>
      </c>
      <c r="AN47" s="273">
        <f t="shared" si="44"/>
        <v>93.333333333333329</v>
      </c>
      <c r="AO47" s="273">
        <f t="shared" si="45"/>
        <v>27.999999999999996</v>
      </c>
      <c r="AP47" s="273">
        <f t="shared" si="46"/>
        <v>1027</v>
      </c>
      <c r="AQ47" s="273">
        <f t="shared" si="47"/>
        <v>93.375</v>
      </c>
      <c r="AR47" s="275" t="str">
        <f t="shared" si="43"/>
        <v>SOBRESALIENTE</v>
      </c>
    </row>
    <row r="48" spans="1:50" x14ac:dyDescent="0.25">
      <c r="A48" s="80"/>
      <c r="B48" s="80"/>
      <c r="C48" s="80"/>
      <c r="D48" s="80"/>
      <c r="E48" s="81"/>
    </row>
    <row r="49" spans="1:5" x14ac:dyDescent="0.25">
      <c r="A49" s="80"/>
      <c r="B49" s="80"/>
      <c r="C49" s="80"/>
      <c r="D49" s="80"/>
      <c r="E49" s="81"/>
    </row>
    <row r="50" spans="1:5" x14ac:dyDescent="0.25">
      <c r="A50" s="80"/>
      <c r="B50" s="80"/>
      <c r="C50" s="80"/>
      <c r="D50" s="80"/>
      <c r="E50" s="81"/>
    </row>
    <row r="51" spans="1:5" x14ac:dyDescent="0.25">
      <c r="A51" s="80"/>
      <c r="B51" s="80"/>
      <c r="C51" s="80"/>
      <c r="D51" s="80"/>
      <c r="E51" s="81"/>
    </row>
    <row r="52" spans="1:5" x14ac:dyDescent="0.25">
      <c r="A52" s="80"/>
      <c r="B52" s="80"/>
      <c r="C52" s="80"/>
      <c r="D52" s="80"/>
      <c r="E52" s="81"/>
    </row>
    <row r="53" spans="1:5" x14ac:dyDescent="0.25">
      <c r="A53" s="80"/>
      <c r="B53" s="80"/>
      <c r="C53" s="80"/>
      <c r="D53" s="80"/>
      <c r="E53" s="81"/>
    </row>
    <row r="54" spans="1:5" x14ac:dyDescent="0.25">
      <c r="A54" s="80"/>
      <c r="B54" s="80"/>
      <c r="C54" s="80"/>
      <c r="D54" s="80"/>
      <c r="E54" s="81"/>
    </row>
    <row r="55" spans="1:5" x14ac:dyDescent="0.25">
      <c r="A55" s="80"/>
      <c r="B55" s="80"/>
      <c r="C55" s="80"/>
      <c r="D55" s="80"/>
      <c r="E55" s="81"/>
    </row>
    <row r="56" spans="1:5" x14ac:dyDescent="0.25">
      <c r="A56" s="80"/>
      <c r="B56" s="80"/>
      <c r="C56" s="80"/>
      <c r="D56" s="80"/>
      <c r="E56" s="81"/>
    </row>
    <row r="57" spans="1:5" x14ac:dyDescent="0.25">
      <c r="A57" s="80"/>
      <c r="B57" s="80"/>
      <c r="C57" s="80"/>
      <c r="D57" s="80"/>
      <c r="E57" s="81"/>
    </row>
    <row r="58" spans="1:5" x14ac:dyDescent="0.25">
      <c r="A58" s="80"/>
      <c r="B58" s="80"/>
      <c r="C58" s="80"/>
      <c r="D58" s="80"/>
      <c r="E58" s="81"/>
    </row>
    <row r="59" spans="1:5" x14ac:dyDescent="0.25">
      <c r="A59" s="80"/>
      <c r="B59" s="80"/>
      <c r="C59" s="80"/>
      <c r="D59" s="80"/>
      <c r="E59" s="81"/>
    </row>
    <row r="60" spans="1:5" x14ac:dyDescent="0.25">
      <c r="A60" s="80"/>
      <c r="B60" s="80"/>
      <c r="C60" s="80"/>
      <c r="D60" s="80"/>
      <c r="E60" s="81"/>
    </row>
    <row r="61" spans="1:5" x14ac:dyDescent="0.25">
      <c r="A61" s="80"/>
      <c r="B61" s="80"/>
      <c r="C61" s="80"/>
      <c r="D61" s="80"/>
      <c r="E61" s="81"/>
    </row>
    <row r="62" spans="1:5" x14ac:dyDescent="0.25">
      <c r="A62" s="80"/>
      <c r="B62" s="80"/>
      <c r="C62" s="80"/>
      <c r="D62" s="80"/>
      <c r="E62" s="81"/>
    </row>
    <row r="63" spans="1:5" x14ac:dyDescent="0.25">
      <c r="A63" s="80"/>
      <c r="B63" s="80"/>
      <c r="C63" s="80"/>
      <c r="D63" s="80"/>
      <c r="E63" s="81"/>
    </row>
    <row r="64" spans="1:5" x14ac:dyDescent="0.25">
      <c r="A64" s="80"/>
      <c r="B64" s="80"/>
      <c r="C64" s="80"/>
      <c r="D64" s="80"/>
      <c r="E64" s="81"/>
    </row>
    <row r="65" spans="1:5" x14ac:dyDescent="0.25">
      <c r="A65" s="80"/>
      <c r="B65" s="80"/>
      <c r="C65" s="80"/>
      <c r="D65" s="80"/>
      <c r="E65" s="81"/>
    </row>
    <row r="66" spans="1:5" x14ac:dyDescent="0.25">
      <c r="A66" s="80"/>
      <c r="B66" s="80"/>
      <c r="C66" s="80"/>
      <c r="D66" s="80"/>
      <c r="E66" s="81"/>
    </row>
    <row r="67" spans="1:5" x14ac:dyDescent="0.25">
      <c r="A67" s="80"/>
      <c r="B67" s="80"/>
      <c r="C67" s="80"/>
      <c r="D67" s="80"/>
      <c r="E67" s="81"/>
    </row>
    <row r="68" spans="1:5" x14ac:dyDescent="0.25">
      <c r="A68" s="80"/>
      <c r="B68" s="80"/>
      <c r="C68" s="80"/>
      <c r="D68" s="80"/>
      <c r="E68" s="81"/>
    </row>
    <row r="69" spans="1:5" x14ac:dyDescent="0.25">
      <c r="A69" s="80"/>
      <c r="B69" s="80"/>
      <c r="C69" s="80"/>
      <c r="D69" s="80"/>
      <c r="E69" s="81"/>
    </row>
    <row r="70" spans="1:5" x14ac:dyDescent="0.25">
      <c r="A70" s="80"/>
      <c r="B70" s="80"/>
      <c r="C70" s="80"/>
      <c r="D70" s="80"/>
      <c r="E70" s="81"/>
    </row>
    <row r="71" spans="1:5" x14ac:dyDescent="0.25">
      <c r="A71" s="80"/>
      <c r="B71" s="80"/>
      <c r="C71" s="80"/>
      <c r="D71" s="80"/>
      <c r="E71" s="81"/>
    </row>
    <row r="72" spans="1:5" x14ac:dyDescent="0.25">
      <c r="A72" s="80"/>
      <c r="B72" s="80"/>
      <c r="C72" s="80"/>
      <c r="D72" s="80"/>
      <c r="E72" s="81"/>
    </row>
    <row r="73" spans="1:5" x14ac:dyDescent="0.25">
      <c r="A73" s="80"/>
      <c r="B73" s="80"/>
      <c r="C73" s="80"/>
      <c r="D73" s="80"/>
      <c r="E73" s="81"/>
    </row>
    <row r="74" spans="1:5" x14ac:dyDescent="0.25">
      <c r="A74" s="80"/>
      <c r="B74" s="80"/>
      <c r="C74" s="80"/>
      <c r="D74" s="80"/>
      <c r="E74" s="81"/>
    </row>
    <row r="75" spans="1:5" x14ac:dyDescent="0.25">
      <c r="A75" s="80"/>
      <c r="B75" s="80"/>
      <c r="C75" s="80"/>
      <c r="D75" s="80"/>
      <c r="E75" s="81"/>
    </row>
    <row r="76" spans="1:5" x14ac:dyDescent="0.25">
      <c r="A76" s="80"/>
      <c r="B76" s="80"/>
      <c r="C76" s="80"/>
      <c r="D76" s="80"/>
      <c r="E76" s="81"/>
    </row>
    <row r="77" spans="1:5" x14ac:dyDescent="0.25">
      <c r="A77" s="80"/>
      <c r="B77" s="80"/>
      <c r="C77" s="80"/>
      <c r="D77" s="80"/>
      <c r="E77" s="81"/>
    </row>
    <row r="78" spans="1:5" x14ac:dyDescent="0.25">
      <c r="A78" s="80"/>
      <c r="B78" s="80"/>
      <c r="C78" s="80"/>
      <c r="D78" s="80"/>
      <c r="E78" s="81"/>
    </row>
    <row r="79" spans="1:5" x14ac:dyDescent="0.25">
      <c r="A79" s="80"/>
      <c r="B79" s="80"/>
      <c r="C79" s="80"/>
      <c r="D79" s="80"/>
      <c r="E79" s="81"/>
    </row>
    <row r="80" spans="1:5" x14ac:dyDescent="0.25">
      <c r="A80" s="80"/>
      <c r="B80" s="80"/>
      <c r="C80" s="80"/>
      <c r="D80" s="80"/>
      <c r="E80" s="81"/>
    </row>
    <row r="81" spans="1:5" x14ac:dyDescent="0.25">
      <c r="A81" s="80"/>
      <c r="B81" s="80"/>
      <c r="C81" s="80"/>
      <c r="D81" s="80"/>
      <c r="E81" s="81"/>
    </row>
    <row r="82" spans="1:5" x14ac:dyDescent="0.25">
      <c r="A82" s="80"/>
      <c r="B82" s="80"/>
      <c r="C82" s="80"/>
      <c r="D82" s="80"/>
      <c r="E82" s="81"/>
    </row>
    <row r="83" spans="1:5" x14ac:dyDescent="0.25">
      <c r="A83" s="80"/>
      <c r="B83" s="80"/>
      <c r="C83" s="80"/>
      <c r="D83" s="80"/>
      <c r="E83" s="81"/>
    </row>
    <row r="84" spans="1:5" x14ac:dyDescent="0.25">
      <c r="A84" s="80"/>
      <c r="B84" s="80"/>
      <c r="C84" s="80"/>
      <c r="D84" s="80"/>
      <c r="E84" s="81"/>
    </row>
    <row r="85" spans="1:5" x14ac:dyDescent="0.25">
      <c r="A85" s="80"/>
      <c r="B85" s="80"/>
      <c r="C85" s="80"/>
      <c r="D85" s="80"/>
      <c r="E85" s="81"/>
    </row>
    <row r="86" spans="1:5" x14ac:dyDescent="0.25">
      <c r="A86" s="80"/>
      <c r="B86" s="80"/>
      <c r="C86" s="80"/>
      <c r="D86" s="80"/>
      <c r="E86" s="81"/>
    </row>
    <row r="87" spans="1:5" x14ac:dyDescent="0.25">
      <c r="A87" s="80"/>
      <c r="B87" s="80"/>
      <c r="C87" s="80"/>
      <c r="D87" s="80"/>
      <c r="E87" s="81"/>
    </row>
    <row r="88" spans="1:5" x14ac:dyDescent="0.25">
      <c r="A88" s="80"/>
      <c r="B88" s="80"/>
      <c r="C88" s="80"/>
      <c r="D88" s="80"/>
      <c r="E88" s="81"/>
    </row>
    <row r="89" spans="1:5" x14ac:dyDescent="0.25">
      <c r="A89" s="80"/>
      <c r="B89" s="80"/>
      <c r="C89" s="80"/>
      <c r="D89" s="80"/>
      <c r="E89" s="81"/>
    </row>
    <row r="90" spans="1:5" x14ac:dyDescent="0.25">
      <c r="A90" s="80"/>
      <c r="B90" s="80"/>
      <c r="C90" s="80"/>
      <c r="D90" s="80"/>
      <c r="E90" s="81"/>
    </row>
    <row r="91" spans="1:5" x14ac:dyDescent="0.25">
      <c r="A91" s="80"/>
      <c r="B91" s="80"/>
      <c r="C91" s="80"/>
      <c r="D91" s="80"/>
      <c r="E91" s="81"/>
    </row>
    <row r="92" spans="1:5" x14ac:dyDescent="0.25">
      <c r="A92" s="80"/>
      <c r="B92" s="80"/>
      <c r="C92" s="80"/>
      <c r="D92" s="80"/>
      <c r="E92" s="81"/>
    </row>
    <row r="93" spans="1:5" x14ac:dyDescent="0.25">
      <c r="A93" s="80"/>
      <c r="B93" s="80"/>
      <c r="C93" s="80"/>
      <c r="D93" s="80"/>
      <c r="E93" s="81"/>
    </row>
    <row r="94" spans="1:5" x14ac:dyDescent="0.25">
      <c r="A94" s="80"/>
      <c r="B94" s="80"/>
      <c r="C94" s="80"/>
      <c r="D94" s="80"/>
      <c r="E94" s="81"/>
    </row>
    <row r="95" spans="1:5" x14ac:dyDescent="0.25">
      <c r="A95" s="80"/>
      <c r="B95" s="80"/>
      <c r="C95" s="80"/>
      <c r="D95" s="80"/>
      <c r="E95" s="81"/>
    </row>
    <row r="96" spans="1:5" x14ac:dyDescent="0.25">
      <c r="A96" s="80"/>
      <c r="B96" s="80"/>
      <c r="C96" s="80"/>
      <c r="D96" s="80"/>
      <c r="E96" s="81"/>
    </row>
    <row r="97" spans="1:5" x14ac:dyDescent="0.25">
      <c r="A97" s="80"/>
      <c r="B97" s="80"/>
      <c r="C97" s="80"/>
      <c r="D97" s="80"/>
      <c r="E97" s="81"/>
    </row>
    <row r="98" spans="1:5" x14ac:dyDescent="0.25">
      <c r="A98" s="80"/>
      <c r="B98" s="80"/>
      <c r="C98" s="80"/>
      <c r="D98" s="80"/>
      <c r="E98" s="81"/>
    </row>
    <row r="99" spans="1:5" x14ac:dyDescent="0.25">
      <c r="A99" s="80"/>
      <c r="B99" s="80"/>
      <c r="C99" s="80"/>
      <c r="D99" s="80"/>
      <c r="E99" s="81"/>
    </row>
    <row r="100" spans="1:5" x14ac:dyDescent="0.25">
      <c r="A100" s="80"/>
      <c r="B100" s="80"/>
      <c r="C100" s="80"/>
      <c r="D100" s="80"/>
      <c r="E100" s="81"/>
    </row>
    <row r="101" spans="1:5" x14ac:dyDescent="0.25">
      <c r="A101" s="80"/>
      <c r="B101" s="80"/>
      <c r="C101" s="80"/>
      <c r="D101" s="80"/>
      <c r="E101" s="81"/>
    </row>
    <row r="102" spans="1:5" x14ac:dyDescent="0.25">
      <c r="A102" s="80"/>
      <c r="B102" s="80"/>
      <c r="C102" s="80"/>
      <c r="D102" s="80"/>
      <c r="E102" s="81"/>
    </row>
    <row r="103" spans="1:5" x14ac:dyDescent="0.25">
      <c r="A103" s="80"/>
      <c r="B103" s="80"/>
      <c r="C103" s="80"/>
      <c r="D103" s="80"/>
      <c r="E103" s="81"/>
    </row>
    <row r="104" spans="1:5" x14ac:dyDescent="0.25">
      <c r="A104" s="80"/>
      <c r="B104" s="80"/>
      <c r="C104" s="80"/>
      <c r="D104" s="80"/>
      <c r="E104" s="81"/>
    </row>
    <row r="105" spans="1:5" x14ac:dyDescent="0.25">
      <c r="A105" s="80"/>
      <c r="B105" s="80"/>
      <c r="C105" s="80"/>
      <c r="D105" s="80"/>
      <c r="E105" s="81"/>
    </row>
    <row r="106" spans="1:5" x14ac:dyDescent="0.25">
      <c r="A106" s="80"/>
      <c r="B106" s="80"/>
      <c r="C106" s="80"/>
      <c r="D106" s="80"/>
      <c r="E106" s="81"/>
    </row>
    <row r="107" spans="1:5" x14ac:dyDescent="0.25">
      <c r="A107" s="80"/>
      <c r="B107" s="80"/>
      <c r="C107" s="80"/>
      <c r="D107" s="80"/>
      <c r="E107" s="81"/>
    </row>
    <row r="108" spans="1:5" x14ac:dyDescent="0.25">
      <c r="A108" s="80"/>
      <c r="B108" s="80"/>
      <c r="C108" s="80"/>
      <c r="D108" s="80"/>
      <c r="E108" s="81"/>
    </row>
    <row r="109" spans="1:5" x14ac:dyDescent="0.25">
      <c r="A109" s="80"/>
      <c r="B109" s="80"/>
      <c r="C109" s="80"/>
      <c r="D109" s="80"/>
      <c r="E109" s="81"/>
    </row>
    <row r="110" spans="1:5" x14ac:dyDescent="0.25">
      <c r="A110" s="80"/>
      <c r="B110" s="80"/>
      <c r="C110" s="80"/>
      <c r="D110" s="80"/>
      <c r="E110" s="81"/>
    </row>
    <row r="111" spans="1:5" x14ac:dyDescent="0.25">
      <c r="A111" s="80"/>
      <c r="B111" s="80"/>
      <c r="C111" s="80"/>
      <c r="D111" s="80"/>
      <c r="E111" s="81"/>
    </row>
    <row r="112" spans="1:5" x14ac:dyDescent="0.25">
      <c r="A112" s="80"/>
      <c r="B112" s="80"/>
      <c r="C112" s="80"/>
      <c r="D112" s="80"/>
      <c r="E112" s="81"/>
    </row>
    <row r="113" spans="1:5" x14ac:dyDescent="0.25">
      <c r="A113" s="80"/>
      <c r="B113" s="80"/>
      <c r="C113" s="80"/>
      <c r="D113" s="80"/>
      <c r="E113" s="81"/>
    </row>
    <row r="114" spans="1:5" x14ac:dyDescent="0.25">
      <c r="A114" s="80"/>
      <c r="B114" s="80"/>
      <c r="C114" s="80"/>
      <c r="D114" s="80"/>
      <c r="E114" s="81"/>
    </row>
    <row r="115" spans="1:5" x14ac:dyDescent="0.25">
      <c r="A115" s="80"/>
      <c r="B115" s="80"/>
      <c r="C115" s="80"/>
      <c r="D115" s="80"/>
      <c r="E115" s="81"/>
    </row>
    <row r="116" spans="1:5" x14ac:dyDescent="0.25">
      <c r="A116" s="80"/>
      <c r="B116" s="80"/>
      <c r="C116" s="80"/>
      <c r="D116" s="80"/>
      <c r="E116" s="81"/>
    </row>
    <row r="117" spans="1:5" x14ac:dyDescent="0.25">
      <c r="A117" s="80"/>
      <c r="B117" s="80"/>
      <c r="C117" s="80"/>
      <c r="D117" s="80"/>
      <c r="E117" s="81"/>
    </row>
    <row r="118" spans="1:5" x14ac:dyDescent="0.25">
      <c r="A118" s="80"/>
      <c r="B118" s="80"/>
      <c r="C118" s="80"/>
      <c r="D118" s="80"/>
      <c r="E118" s="81"/>
    </row>
    <row r="119" spans="1:5" x14ac:dyDescent="0.25">
      <c r="A119" s="80"/>
      <c r="B119" s="80"/>
      <c r="C119" s="80"/>
      <c r="D119" s="80"/>
      <c r="E119" s="81"/>
    </row>
    <row r="120" spans="1:5" x14ac:dyDescent="0.25">
      <c r="A120" s="80"/>
      <c r="B120" s="80"/>
      <c r="C120" s="80"/>
      <c r="D120" s="80"/>
      <c r="E120" s="81"/>
    </row>
    <row r="121" spans="1:5" x14ac:dyDescent="0.25">
      <c r="A121" s="80"/>
      <c r="B121" s="80"/>
      <c r="C121" s="80"/>
      <c r="D121" s="80"/>
      <c r="E121" s="81"/>
    </row>
    <row r="122" spans="1:5" x14ac:dyDescent="0.25">
      <c r="A122" s="80"/>
      <c r="B122" s="80"/>
      <c r="C122" s="80"/>
      <c r="D122" s="80"/>
      <c r="E122" s="81"/>
    </row>
    <row r="123" spans="1:5" x14ac:dyDescent="0.25">
      <c r="A123" s="80"/>
      <c r="B123" s="80"/>
      <c r="C123" s="80"/>
      <c r="D123" s="80"/>
      <c r="E123" s="81"/>
    </row>
    <row r="124" spans="1:5" x14ac:dyDescent="0.25">
      <c r="A124" s="80"/>
      <c r="B124" s="80"/>
      <c r="C124" s="80"/>
      <c r="D124" s="80"/>
      <c r="E124" s="81"/>
    </row>
    <row r="125" spans="1:5" x14ac:dyDescent="0.25">
      <c r="A125" s="80"/>
      <c r="B125" s="80"/>
      <c r="C125" s="80"/>
      <c r="D125" s="80"/>
      <c r="E125" s="81"/>
    </row>
    <row r="126" spans="1:5" x14ac:dyDescent="0.25">
      <c r="A126" s="80"/>
      <c r="B126" s="80"/>
      <c r="C126" s="80"/>
      <c r="D126" s="80"/>
      <c r="E126" s="81"/>
    </row>
    <row r="127" spans="1:5" x14ac:dyDescent="0.25">
      <c r="A127" s="80"/>
      <c r="B127" s="80"/>
      <c r="C127" s="80"/>
      <c r="D127" s="80"/>
      <c r="E127" s="81"/>
    </row>
    <row r="128" spans="1:5" x14ac:dyDescent="0.25">
      <c r="A128" s="80"/>
      <c r="B128" s="80"/>
      <c r="C128" s="80"/>
      <c r="D128" s="80"/>
      <c r="E128" s="81"/>
    </row>
    <row r="129" spans="1:5" x14ac:dyDescent="0.25">
      <c r="A129" s="80"/>
      <c r="B129" s="80"/>
      <c r="C129" s="80"/>
      <c r="D129" s="80"/>
      <c r="E129" s="81"/>
    </row>
    <row r="130" spans="1:5" x14ac:dyDescent="0.25">
      <c r="A130" s="80"/>
      <c r="B130" s="80"/>
      <c r="C130" s="80"/>
      <c r="D130" s="80"/>
      <c r="E130" s="81"/>
    </row>
    <row r="131" spans="1:5" x14ac:dyDescent="0.25">
      <c r="A131" s="80"/>
      <c r="B131" s="80"/>
      <c r="C131" s="80"/>
      <c r="D131" s="80"/>
      <c r="E131" s="81"/>
    </row>
    <row r="132" spans="1:5" x14ac:dyDescent="0.25">
      <c r="A132" s="80"/>
      <c r="B132" s="80"/>
      <c r="C132" s="80"/>
      <c r="D132" s="80"/>
      <c r="E132" s="81"/>
    </row>
    <row r="133" spans="1:5" x14ac:dyDescent="0.25">
      <c r="A133" s="80"/>
      <c r="B133" s="80"/>
      <c r="C133" s="80"/>
      <c r="D133" s="80"/>
      <c r="E133" s="81"/>
    </row>
    <row r="134" spans="1:5" x14ac:dyDescent="0.25">
      <c r="A134" s="80"/>
      <c r="B134" s="80"/>
      <c r="C134" s="80"/>
      <c r="D134" s="80"/>
      <c r="E134" s="81"/>
    </row>
    <row r="135" spans="1:5" x14ac:dyDescent="0.25">
      <c r="A135" s="80"/>
      <c r="B135" s="80"/>
      <c r="C135" s="80"/>
      <c r="D135" s="80"/>
      <c r="E135" s="81"/>
    </row>
    <row r="136" spans="1:5" x14ac:dyDescent="0.25">
      <c r="A136" s="80"/>
      <c r="B136" s="80"/>
      <c r="C136" s="80"/>
      <c r="D136" s="80"/>
      <c r="E136" s="81"/>
    </row>
    <row r="137" spans="1:5" x14ac:dyDescent="0.25">
      <c r="A137" s="80"/>
      <c r="B137" s="80"/>
      <c r="C137" s="80"/>
      <c r="D137" s="80"/>
      <c r="E137" s="81"/>
    </row>
    <row r="138" spans="1:5" x14ac:dyDescent="0.25">
      <c r="A138" s="80"/>
      <c r="B138" s="80"/>
      <c r="C138" s="80"/>
      <c r="D138" s="80"/>
      <c r="E138" s="81"/>
    </row>
    <row r="139" spans="1:5" x14ac:dyDescent="0.25">
      <c r="A139" s="80"/>
      <c r="B139" s="80"/>
      <c r="C139" s="80"/>
      <c r="D139" s="80"/>
      <c r="E139" s="81"/>
    </row>
    <row r="140" spans="1:5" x14ac:dyDescent="0.25">
      <c r="A140" s="80"/>
      <c r="B140" s="80"/>
      <c r="C140" s="80"/>
      <c r="D140" s="80"/>
      <c r="E140" s="81"/>
    </row>
    <row r="141" spans="1:5" x14ac:dyDescent="0.25">
      <c r="A141" s="80"/>
      <c r="B141" s="80"/>
      <c r="C141" s="80"/>
      <c r="D141" s="80"/>
      <c r="E141" s="81"/>
    </row>
    <row r="142" spans="1:5" x14ac:dyDescent="0.25">
      <c r="A142" s="80"/>
      <c r="B142" s="80"/>
      <c r="C142" s="80"/>
      <c r="D142" s="80"/>
      <c r="E142" s="81"/>
    </row>
    <row r="143" spans="1:5" x14ac:dyDescent="0.25">
      <c r="A143" s="80"/>
      <c r="B143" s="80"/>
      <c r="C143" s="80"/>
      <c r="D143" s="80"/>
      <c r="E143" s="81"/>
    </row>
    <row r="144" spans="1:5" x14ac:dyDescent="0.25">
      <c r="A144" s="80"/>
      <c r="B144" s="80"/>
      <c r="C144" s="80"/>
      <c r="D144" s="80"/>
      <c r="E144" s="81"/>
    </row>
    <row r="145" spans="1:5" x14ac:dyDescent="0.25">
      <c r="A145" s="80"/>
      <c r="B145" s="80"/>
      <c r="C145" s="80"/>
      <c r="D145" s="80"/>
      <c r="E145" s="81"/>
    </row>
    <row r="146" spans="1:5" x14ac:dyDescent="0.25">
      <c r="A146" s="80"/>
      <c r="B146" s="80"/>
      <c r="C146" s="80"/>
      <c r="D146" s="80"/>
      <c r="E146" s="81"/>
    </row>
    <row r="147" spans="1:5" x14ac:dyDescent="0.25">
      <c r="A147" s="80"/>
      <c r="B147" s="80"/>
      <c r="C147" s="80"/>
      <c r="D147" s="80"/>
      <c r="E147" s="81"/>
    </row>
    <row r="148" spans="1:5" x14ac:dyDescent="0.25">
      <c r="A148" s="80"/>
      <c r="B148" s="80"/>
      <c r="C148" s="80"/>
      <c r="D148" s="80"/>
      <c r="E148" s="81"/>
    </row>
    <row r="149" spans="1:5" x14ac:dyDescent="0.25">
      <c r="A149" s="80"/>
      <c r="B149" s="80"/>
      <c r="C149" s="80"/>
      <c r="D149" s="80"/>
      <c r="E149" s="81"/>
    </row>
    <row r="150" spans="1:5" x14ac:dyDescent="0.25">
      <c r="A150" s="80"/>
      <c r="B150" s="80"/>
      <c r="C150" s="80"/>
      <c r="D150" s="80"/>
      <c r="E150" s="81"/>
    </row>
    <row r="151" spans="1:5" x14ac:dyDescent="0.25">
      <c r="A151" s="80"/>
      <c r="B151" s="80"/>
      <c r="C151" s="80"/>
      <c r="D151" s="80"/>
      <c r="E151" s="81"/>
    </row>
    <row r="152" spans="1:5" x14ac:dyDescent="0.25">
      <c r="A152" s="80"/>
      <c r="B152" s="80"/>
      <c r="C152" s="80"/>
      <c r="D152" s="80"/>
      <c r="E152" s="81"/>
    </row>
    <row r="153" spans="1:5" x14ac:dyDescent="0.25">
      <c r="A153" s="80"/>
      <c r="B153" s="80"/>
      <c r="C153" s="80"/>
      <c r="D153" s="80"/>
      <c r="E153" s="81"/>
    </row>
    <row r="154" spans="1:5" x14ac:dyDescent="0.25">
      <c r="A154" s="80"/>
      <c r="B154" s="80"/>
      <c r="C154" s="80"/>
      <c r="D154" s="80"/>
      <c r="E154" s="81"/>
    </row>
    <row r="155" spans="1:5" x14ac:dyDescent="0.25">
      <c r="A155" s="80"/>
      <c r="B155" s="80"/>
      <c r="C155" s="80"/>
      <c r="D155" s="80"/>
      <c r="E155" s="81"/>
    </row>
    <row r="156" spans="1:5" x14ac:dyDescent="0.25">
      <c r="A156" s="80"/>
      <c r="B156" s="80"/>
      <c r="C156" s="80"/>
      <c r="D156" s="80"/>
      <c r="E156" s="81"/>
    </row>
    <row r="157" spans="1:5" x14ac:dyDescent="0.25">
      <c r="A157" s="80"/>
      <c r="B157" s="80"/>
      <c r="C157" s="80"/>
      <c r="D157" s="80"/>
      <c r="E157" s="81"/>
    </row>
    <row r="158" spans="1:5" x14ac:dyDescent="0.25">
      <c r="A158" s="80"/>
      <c r="B158" s="80"/>
      <c r="C158" s="80"/>
      <c r="D158" s="80"/>
      <c r="E158" s="81"/>
    </row>
    <row r="159" spans="1:5" x14ac:dyDescent="0.25">
      <c r="A159" s="80"/>
      <c r="B159" s="80"/>
      <c r="C159" s="80"/>
      <c r="D159" s="80"/>
      <c r="E159" s="81"/>
    </row>
    <row r="160" spans="1:5" x14ac:dyDescent="0.25">
      <c r="A160" s="80"/>
      <c r="B160" s="80"/>
      <c r="C160" s="80"/>
      <c r="D160" s="80"/>
      <c r="E160" s="81"/>
    </row>
    <row r="161" spans="1:5" x14ac:dyDescent="0.25">
      <c r="A161" s="80"/>
      <c r="B161" s="80"/>
      <c r="C161" s="80"/>
      <c r="D161" s="80"/>
      <c r="E161" s="81"/>
    </row>
    <row r="162" spans="1:5" x14ac:dyDescent="0.25">
      <c r="A162" s="80"/>
      <c r="B162" s="80"/>
      <c r="C162" s="80"/>
      <c r="D162" s="80"/>
      <c r="E162" s="81"/>
    </row>
    <row r="163" spans="1:5" x14ac:dyDescent="0.25">
      <c r="A163" s="80"/>
      <c r="B163" s="80"/>
      <c r="C163" s="80"/>
      <c r="D163" s="80"/>
      <c r="E163" s="81"/>
    </row>
    <row r="164" spans="1:5" x14ac:dyDescent="0.25">
      <c r="A164" s="80"/>
      <c r="B164" s="80"/>
      <c r="C164" s="80"/>
      <c r="D164" s="80"/>
      <c r="E164" s="81"/>
    </row>
    <row r="165" spans="1:5" x14ac:dyDescent="0.25">
      <c r="A165" s="80"/>
      <c r="B165" s="80"/>
      <c r="C165" s="80"/>
      <c r="D165" s="80"/>
      <c r="E165" s="81"/>
    </row>
    <row r="166" spans="1:5" x14ac:dyDescent="0.25">
      <c r="A166" s="80"/>
      <c r="B166" s="80"/>
      <c r="C166" s="80"/>
      <c r="D166" s="80"/>
      <c r="E166" s="81"/>
    </row>
    <row r="167" spans="1:5" x14ac:dyDescent="0.25">
      <c r="A167" s="80"/>
      <c r="B167" s="80"/>
      <c r="C167" s="80"/>
      <c r="D167" s="80"/>
      <c r="E167" s="81"/>
    </row>
    <row r="168" spans="1:5" x14ac:dyDescent="0.25">
      <c r="A168" s="80"/>
      <c r="B168" s="80"/>
      <c r="C168" s="80"/>
      <c r="D168" s="80"/>
      <c r="E168" s="81"/>
    </row>
    <row r="169" spans="1:5" x14ac:dyDescent="0.25">
      <c r="A169" s="80"/>
      <c r="B169" s="80"/>
      <c r="C169" s="80"/>
      <c r="D169" s="80"/>
      <c r="E169" s="81"/>
    </row>
    <row r="170" spans="1:5" x14ac:dyDescent="0.25">
      <c r="A170" s="80"/>
      <c r="B170" s="80"/>
      <c r="C170" s="80"/>
      <c r="D170" s="80"/>
      <c r="E170" s="81"/>
    </row>
    <row r="171" spans="1:5" x14ac:dyDescent="0.25">
      <c r="A171" s="80"/>
      <c r="B171" s="80"/>
      <c r="C171" s="80"/>
      <c r="D171" s="80"/>
      <c r="E171" s="81"/>
    </row>
    <row r="172" spans="1:5" x14ac:dyDescent="0.25">
      <c r="A172" s="80"/>
      <c r="B172" s="80"/>
      <c r="C172" s="80"/>
      <c r="D172" s="80"/>
      <c r="E172" s="81"/>
    </row>
    <row r="173" spans="1:5" x14ac:dyDescent="0.25">
      <c r="A173" s="80"/>
      <c r="B173" s="80"/>
      <c r="C173" s="80"/>
      <c r="D173" s="80"/>
      <c r="E173" s="81"/>
    </row>
    <row r="174" spans="1:5" x14ac:dyDescent="0.25">
      <c r="A174" s="80"/>
      <c r="B174" s="80"/>
      <c r="C174" s="80"/>
      <c r="D174" s="80"/>
      <c r="E174" s="81"/>
    </row>
    <row r="175" spans="1:5" x14ac:dyDescent="0.25">
      <c r="A175" s="80"/>
      <c r="B175" s="80"/>
      <c r="C175" s="80"/>
      <c r="D175" s="80"/>
      <c r="E175" s="81"/>
    </row>
    <row r="176" spans="1:5" x14ac:dyDescent="0.25">
      <c r="A176" s="80"/>
      <c r="B176" s="80"/>
      <c r="C176" s="80"/>
      <c r="D176" s="80"/>
      <c r="E176" s="81"/>
    </row>
    <row r="177" spans="1:5" x14ac:dyDescent="0.25">
      <c r="A177" s="80"/>
      <c r="B177" s="80"/>
      <c r="C177" s="80"/>
      <c r="D177" s="80"/>
      <c r="E177" s="81"/>
    </row>
    <row r="178" spans="1:5" x14ac:dyDescent="0.25">
      <c r="A178" s="80"/>
      <c r="B178" s="80"/>
      <c r="C178" s="80"/>
      <c r="D178" s="80"/>
      <c r="E178" s="81"/>
    </row>
    <row r="179" spans="1:5" x14ac:dyDescent="0.25">
      <c r="A179" s="80"/>
      <c r="B179" s="80"/>
      <c r="C179" s="80"/>
      <c r="D179" s="80"/>
      <c r="E179" s="81"/>
    </row>
    <row r="180" spans="1:5" x14ac:dyDescent="0.25">
      <c r="A180" s="80"/>
      <c r="B180" s="80"/>
      <c r="C180" s="80"/>
      <c r="D180" s="80"/>
      <c r="E180" s="81"/>
    </row>
    <row r="181" spans="1:5" x14ac:dyDescent="0.25">
      <c r="A181" s="80"/>
      <c r="B181" s="80"/>
      <c r="C181" s="80"/>
      <c r="D181" s="80"/>
      <c r="E181" s="81"/>
    </row>
    <row r="182" spans="1:5" x14ac:dyDescent="0.25">
      <c r="A182" s="80"/>
      <c r="B182" s="80"/>
      <c r="C182" s="80"/>
      <c r="D182" s="80"/>
      <c r="E182" s="81"/>
    </row>
    <row r="183" spans="1:5" x14ac:dyDescent="0.25">
      <c r="A183" s="80"/>
      <c r="B183" s="80"/>
      <c r="C183" s="80"/>
      <c r="D183" s="80"/>
      <c r="E183" s="81"/>
    </row>
    <row r="184" spans="1:5" x14ac:dyDescent="0.25">
      <c r="A184" s="80"/>
      <c r="B184" s="80"/>
      <c r="C184" s="80"/>
      <c r="D184" s="80"/>
      <c r="E184" s="81"/>
    </row>
    <row r="185" spans="1:5" x14ac:dyDescent="0.25">
      <c r="A185" s="80"/>
      <c r="B185" s="80"/>
      <c r="C185" s="80"/>
      <c r="D185" s="80"/>
      <c r="E185" s="81"/>
    </row>
    <row r="186" spans="1:5" x14ac:dyDescent="0.25">
      <c r="A186" s="80"/>
      <c r="B186" s="80"/>
      <c r="C186" s="80"/>
      <c r="D186" s="80"/>
      <c r="E186" s="81"/>
    </row>
    <row r="187" spans="1:5" x14ac:dyDescent="0.25">
      <c r="A187" s="80"/>
      <c r="B187" s="80"/>
      <c r="C187" s="80"/>
      <c r="D187" s="80"/>
      <c r="E187" s="81"/>
    </row>
    <row r="188" spans="1:5" x14ac:dyDescent="0.25">
      <c r="A188" s="80"/>
      <c r="B188" s="80"/>
      <c r="C188" s="80"/>
      <c r="D188" s="80"/>
      <c r="E188" s="81"/>
    </row>
    <row r="189" spans="1:5" x14ac:dyDescent="0.25">
      <c r="A189" s="80"/>
      <c r="B189" s="80"/>
      <c r="C189" s="80"/>
      <c r="D189" s="80"/>
      <c r="E189" s="81"/>
    </row>
    <row r="190" spans="1:5" x14ac:dyDescent="0.25">
      <c r="A190" s="80"/>
      <c r="B190" s="80"/>
      <c r="C190" s="80"/>
      <c r="D190" s="80"/>
      <c r="E190" s="81"/>
    </row>
    <row r="191" spans="1:5" x14ac:dyDescent="0.25">
      <c r="A191" s="80"/>
      <c r="B191" s="80"/>
      <c r="C191" s="80"/>
      <c r="D191" s="80"/>
      <c r="E191" s="81"/>
    </row>
    <row r="192" spans="1:5" x14ac:dyDescent="0.25">
      <c r="A192" s="80"/>
      <c r="B192" s="80"/>
      <c r="C192" s="80"/>
      <c r="D192" s="80"/>
      <c r="E192" s="81"/>
    </row>
    <row r="193" spans="1:5" x14ac:dyDescent="0.25">
      <c r="A193" s="80"/>
      <c r="B193" s="80"/>
      <c r="C193" s="80"/>
      <c r="D193" s="80"/>
      <c r="E193" s="81"/>
    </row>
    <row r="194" spans="1:5" x14ac:dyDescent="0.25">
      <c r="A194" s="80"/>
      <c r="B194" s="80"/>
      <c r="C194" s="80"/>
      <c r="D194" s="80"/>
      <c r="E194" s="81"/>
    </row>
    <row r="195" spans="1:5" x14ac:dyDescent="0.25">
      <c r="A195" s="80"/>
      <c r="B195" s="80"/>
      <c r="C195" s="80"/>
      <c r="D195" s="80"/>
      <c r="E195" s="81"/>
    </row>
    <row r="196" spans="1:5" x14ac:dyDescent="0.25">
      <c r="A196" s="80"/>
      <c r="B196" s="80"/>
      <c r="C196" s="80"/>
      <c r="D196" s="80"/>
      <c r="E196" s="81"/>
    </row>
    <row r="197" spans="1:5" x14ac:dyDescent="0.25">
      <c r="A197" s="80"/>
      <c r="B197" s="80"/>
      <c r="C197" s="80"/>
      <c r="D197" s="80"/>
      <c r="E197" s="81"/>
    </row>
    <row r="198" spans="1:5" x14ac:dyDescent="0.25">
      <c r="A198" s="80"/>
      <c r="B198" s="80"/>
      <c r="C198" s="80"/>
      <c r="D198" s="80"/>
      <c r="E198" s="81"/>
    </row>
    <row r="199" spans="1:5" x14ac:dyDescent="0.25">
      <c r="A199" s="80"/>
      <c r="B199" s="80"/>
      <c r="C199" s="80"/>
      <c r="D199" s="80"/>
      <c r="E199" s="81"/>
    </row>
    <row r="200" spans="1:5" x14ac:dyDescent="0.25">
      <c r="A200" s="80"/>
      <c r="B200" s="80"/>
      <c r="C200" s="80"/>
      <c r="D200" s="80"/>
      <c r="E200" s="81"/>
    </row>
    <row r="201" spans="1:5" x14ac:dyDescent="0.25">
      <c r="A201" s="80"/>
      <c r="B201" s="80"/>
      <c r="C201" s="80"/>
      <c r="D201" s="80"/>
      <c r="E201" s="81"/>
    </row>
    <row r="202" spans="1:5" x14ac:dyDescent="0.25">
      <c r="A202" s="80"/>
      <c r="B202" s="80"/>
      <c r="C202" s="80"/>
      <c r="D202" s="80"/>
      <c r="E202" s="81"/>
    </row>
    <row r="203" spans="1:5" x14ac:dyDescent="0.25">
      <c r="A203" s="80"/>
      <c r="B203" s="80"/>
      <c r="C203" s="80"/>
      <c r="D203" s="80"/>
      <c r="E203" s="81"/>
    </row>
    <row r="204" spans="1:5" x14ac:dyDescent="0.25">
      <c r="A204" s="80"/>
      <c r="B204" s="80"/>
      <c r="C204" s="80"/>
      <c r="D204" s="80"/>
      <c r="E204" s="81"/>
    </row>
    <row r="205" spans="1:5" x14ac:dyDescent="0.25">
      <c r="A205" s="80"/>
      <c r="B205" s="80"/>
      <c r="C205" s="80"/>
      <c r="D205" s="80"/>
      <c r="E205" s="81"/>
    </row>
    <row r="206" spans="1:5" x14ac:dyDescent="0.25">
      <c r="A206" s="80"/>
      <c r="B206" s="80"/>
      <c r="C206" s="80"/>
      <c r="D206" s="80"/>
      <c r="E206" s="81"/>
    </row>
    <row r="207" spans="1:5" x14ac:dyDescent="0.25">
      <c r="A207" s="80"/>
      <c r="B207" s="80"/>
      <c r="C207" s="80"/>
      <c r="D207" s="80"/>
      <c r="E207" s="81"/>
    </row>
    <row r="208" spans="1:5" x14ac:dyDescent="0.25">
      <c r="A208" s="80"/>
      <c r="B208" s="80"/>
      <c r="C208" s="80"/>
      <c r="D208" s="80"/>
      <c r="E208" s="81"/>
    </row>
    <row r="209" spans="1:5" x14ac:dyDescent="0.25">
      <c r="A209" s="80"/>
      <c r="B209" s="80"/>
      <c r="C209" s="80"/>
      <c r="D209" s="80"/>
      <c r="E209" s="81"/>
    </row>
    <row r="210" spans="1:5" x14ac:dyDescent="0.25">
      <c r="A210" s="80"/>
      <c r="B210" s="80"/>
      <c r="C210" s="80"/>
      <c r="D210" s="80"/>
      <c r="E210" s="81"/>
    </row>
    <row r="211" spans="1:5" x14ac:dyDescent="0.25">
      <c r="A211" s="80"/>
      <c r="B211" s="80"/>
      <c r="C211" s="80"/>
      <c r="D211" s="80"/>
      <c r="E211" s="81"/>
    </row>
    <row r="212" spans="1:5" x14ac:dyDescent="0.25">
      <c r="A212" s="80"/>
      <c r="B212" s="80"/>
      <c r="C212" s="80"/>
      <c r="D212" s="80"/>
      <c r="E212" s="81"/>
    </row>
    <row r="213" spans="1:5" x14ac:dyDescent="0.25">
      <c r="A213" s="80"/>
      <c r="B213" s="80"/>
      <c r="C213" s="80"/>
      <c r="D213" s="80"/>
      <c r="E213" s="81"/>
    </row>
    <row r="214" spans="1:5" x14ac:dyDescent="0.25">
      <c r="A214" s="80"/>
      <c r="B214" s="80"/>
      <c r="C214" s="80"/>
      <c r="D214" s="80"/>
      <c r="E214" s="81"/>
    </row>
    <row r="215" spans="1:5" x14ac:dyDescent="0.25">
      <c r="A215" s="80"/>
      <c r="B215" s="80"/>
      <c r="C215" s="80"/>
      <c r="D215" s="80"/>
      <c r="E215" s="81"/>
    </row>
    <row r="216" spans="1:5" x14ac:dyDescent="0.25">
      <c r="A216" s="80"/>
      <c r="B216" s="80"/>
      <c r="C216" s="80"/>
      <c r="D216" s="80"/>
      <c r="E216" s="81"/>
    </row>
    <row r="217" spans="1:5" x14ac:dyDescent="0.25">
      <c r="A217" s="80"/>
      <c r="B217" s="80"/>
      <c r="C217" s="80"/>
      <c r="D217" s="80"/>
      <c r="E217" s="81"/>
    </row>
    <row r="218" spans="1:5" x14ac:dyDescent="0.25">
      <c r="A218" s="80"/>
      <c r="B218" s="80"/>
      <c r="C218" s="80"/>
      <c r="D218" s="80"/>
      <c r="E218" s="81"/>
    </row>
    <row r="219" spans="1:5" x14ac:dyDescent="0.25">
      <c r="A219" s="80"/>
      <c r="B219" s="80"/>
      <c r="C219" s="80"/>
      <c r="D219" s="80"/>
      <c r="E219" s="81"/>
    </row>
    <row r="220" spans="1:5" x14ac:dyDescent="0.25">
      <c r="A220" s="80"/>
      <c r="B220" s="80"/>
      <c r="C220" s="80"/>
      <c r="D220" s="80"/>
      <c r="E220" s="81"/>
    </row>
    <row r="221" spans="1:5" x14ac:dyDescent="0.25">
      <c r="A221" s="80"/>
      <c r="B221" s="80"/>
      <c r="C221" s="80"/>
      <c r="D221" s="80"/>
      <c r="E221" s="81"/>
    </row>
    <row r="222" spans="1:5" x14ac:dyDescent="0.25">
      <c r="A222" s="80"/>
      <c r="B222" s="80"/>
      <c r="C222" s="80"/>
      <c r="D222" s="80"/>
      <c r="E222" s="81"/>
    </row>
    <row r="223" spans="1:5" x14ac:dyDescent="0.25">
      <c r="A223" s="80"/>
      <c r="B223" s="80"/>
      <c r="C223" s="80"/>
      <c r="D223" s="80"/>
      <c r="E223" s="81"/>
    </row>
    <row r="224" spans="1:5" x14ac:dyDescent="0.25">
      <c r="A224" s="80"/>
      <c r="B224" s="80"/>
      <c r="C224" s="80"/>
      <c r="D224" s="80"/>
      <c r="E224" s="81"/>
    </row>
    <row r="225" spans="1:5" x14ac:dyDescent="0.25">
      <c r="A225" s="80"/>
      <c r="B225" s="80"/>
      <c r="C225" s="80"/>
      <c r="D225" s="80"/>
      <c r="E225" s="81"/>
    </row>
    <row r="226" spans="1:5" x14ac:dyDescent="0.25">
      <c r="A226" s="80"/>
      <c r="B226" s="80"/>
      <c r="C226" s="80"/>
      <c r="D226" s="80"/>
      <c r="E226" s="81"/>
    </row>
    <row r="227" spans="1:5" x14ac:dyDescent="0.25">
      <c r="A227" s="80"/>
      <c r="B227" s="80"/>
      <c r="C227" s="80"/>
      <c r="D227" s="80"/>
      <c r="E227" s="81"/>
    </row>
    <row r="228" spans="1:5" x14ac:dyDescent="0.25">
      <c r="A228" s="80"/>
      <c r="B228" s="80"/>
      <c r="C228" s="80"/>
      <c r="D228" s="80"/>
      <c r="E228" s="81"/>
    </row>
    <row r="229" spans="1:5" x14ac:dyDescent="0.25">
      <c r="A229" s="80"/>
      <c r="B229" s="80"/>
      <c r="C229" s="80"/>
      <c r="D229" s="80"/>
      <c r="E229" s="81"/>
    </row>
    <row r="230" spans="1:5" x14ac:dyDescent="0.25">
      <c r="A230" s="80"/>
      <c r="B230" s="80"/>
      <c r="C230" s="80"/>
      <c r="D230" s="80"/>
      <c r="E230" s="81"/>
    </row>
    <row r="231" spans="1:5" x14ac:dyDescent="0.25">
      <c r="A231" s="80"/>
      <c r="B231" s="80"/>
      <c r="C231" s="80"/>
      <c r="D231" s="80"/>
      <c r="E231" s="81"/>
    </row>
    <row r="232" spans="1:5" x14ac:dyDescent="0.25">
      <c r="A232" s="80"/>
      <c r="B232" s="80"/>
      <c r="C232" s="80"/>
      <c r="D232" s="80"/>
      <c r="E232" s="81"/>
    </row>
    <row r="233" spans="1:5" x14ac:dyDescent="0.25">
      <c r="A233" s="80"/>
      <c r="B233" s="80"/>
      <c r="C233" s="80"/>
      <c r="D233" s="80"/>
      <c r="E233" s="81"/>
    </row>
    <row r="234" spans="1:5" x14ac:dyDescent="0.25">
      <c r="A234" s="80"/>
      <c r="B234" s="80"/>
      <c r="C234" s="80"/>
      <c r="D234" s="80"/>
      <c r="E234" s="81"/>
    </row>
    <row r="235" spans="1:5" x14ac:dyDescent="0.25">
      <c r="A235" s="80"/>
      <c r="B235" s="80"/>
      <c r="C235" s="80"/>
      <c r="D235" s="80"/>
      <c r="E235" s="81"/>
    </row>
    <row r="236" spans="1:5" x14ac:dyDescent="0.25">
      <c r="A236" s="80"/>
      <c r="B236" s="80"/>
      <c r="C236" s="80"/>
      <c r="D236" s="80"/>
      <c r="E236" s="81"/>
    </row>
    <row r="237" spans="1:5" x14ac:dyDescent="0.25">
      <c r="A237" s="80"/>
      <c r="B237" s="80"/>
      <c r="C237" s="80"/>
      <c r="D237" s="80"/>
      <c r="E237" s="81"/>
    </row>
    <row r="238" spans="1:5" x14ac:dyDescent="0.25">
      <c r="A238" s="80"/>
      <c r="B238" s="80"/>
      <c r="C238" s="80"/>
      <c r="D238" s="80"/>
      <c r="E238" s="81"/>
    </row>
    <row r="239" spans="1:5" x14ac:dyDescent="0.25">
      <c r="A239" s="80"/>
      <c r="B239" s="80"/>
      <c r="C239" s="80"/>
      <c r="D239" s="80"/>
      <c r="E239" s="81"/>
    </row>
    <row r="240" spans="1:5" x14ac:dyDescent="0.25">
      <c r="A240" s="80"/>
      <c r="B240" s="80"/>
      <c r="C240" s="80"/>
      <c r="D240" s="80"/>
      <c r="E240" s="81"/>
    </row>
    <row r="241" spans="1:5" x14ac:dyDescent="0.25">
      <c r="A241" s="80"/>
      <c r="B241" s="80"/>
      <c r="C241" s="80"/>
      <c r="D241" s="80"/>
      <c r="E241" s="81"/>
    </row>
    <row r="242" spans="1:5" x14ac:dyDescent="0.25">
      <c r="A242" s="80"/>
      <c r="B242" s="80"/>
      <c r="C242" s="80"/>
      <c r="D242" s="80"/>
      <c r="E242" s="81"/>
    </row>
    <row r="243" spans="1:5" x14ac:dyDescent="0.25">
      <c r="A243" s="80"/>
      <c r="B243" s="80"/>
      <c r="C243" s="80"/>
      <c r="D243" s="80"/>
      <c r="E243" s="81"/>
    </row>
    <row r="244" spans="1:5" x14ac:dyDescent="0.25">
      <c r="A244" s="80"/>
      <c r="B244" s="80"/>
      <c r="C244" s="80"/>
      <c r="D244" s="80"/>
      <c r="E244" s="81"/>
    </row>
    <row r="245" spans="1:5" x14ac:dyDescent="0.25">
      <c r="A245" s="80"/>
      <c r="B245" s="80"/>
      <c r="C245" s="80"/>
      <c r="D245" s="80"/>
      <c r="E245" s="81"/>
    </row>
    <row r="246" spans="1:5" x14ac:dyDescent="0.25">
      <c r="A246" s="80"/>
      <c r="B246" s="80"/>
      <c r="C246" s="80"/>
      <c r="D246" s="80"/>
      <c r="E246" s="81"/>
    </row>
    <row r="247" spans="1:5" x14ac:dyDescent="0.25">
      <c r="A247" s="80"/>
      <c r="B247" s="80"/>
      <c r="C247" s="80"/>
      <c r="D247" s="80"/>
      <c r="E247" s="81"/>
    </row>
    <row r="248" spans="1:5" x14ac:dyDescent="0.25">
      <c r="A248" s="80"/>
      <c r="B248" s="80"/>
      <c r="C248" s="80"/>
      <c r="D248" s="80"/>
      <c r="E248" s="81"/>
    </row>
    <row r="249" spans="1:5" x14ac:dyDescent="0.25">
      <c r="A249" s="80"/>
      <c r="B249" s="80"/>
      <c r="C249" s="80"/>
      <c r="D249" s="80"/>
      <c r="E249" s="81"/>
    </row>
    <row r="250" spans="1:5" x14ac:dyDescent="0.25">
      <c r="A250" s="80"/>
      <c r="B250" s="80"/>
      <c r="C250" s="80"/>
      <c r="D250" s="80"/>
      <c r="E250" s="81"/>
    </row>
    <row r="251" spans="1:5" x14ac:dyDescent="0.25">
      <c r="A251" s="80"/>
      <c r="B251" s="80"/>
      <c r="C251" s="80"/>
      <c r="D251" s="80"/>
      <c r="E251" s="81"/>
    </row>
    <row r="252" spans="1:5" x14ac:dyDescent="0.25">
      <c r="A252" s="80"/>
      <c r="B252" s="80"/>
      <c r="C252" s="80"/>
      <c r="D252" s="80"/>
      <c r="E252" s="81"/>
    </row>
    <row r="253" spans="1:5" x14ac:dyDescent="0.25">
      <c r="A253" s="80"/>
      <c r="B253" s="80"/>
      <c r="C253" s="80"/>
      <c r="D253" s="80"/>
      <c r="E253" s="81"/>
    </row>
    <row r="254" spans="1:5" x14ac:dyDescent="0.25">
      <c r="A254" s="80"/>
      <c r="B254" s="80"/>
      <c r="C254" s="80"/>
      <c r="D254" s="80"/>
      <c r="E254" s="81"/>
    </row>
    <row r="255" spans="1:5" x14ac:dyDescent="0.25">
      <c r="A255" s="80"/>
      <c r="B255" s="80"/>
      <c r="C255" s="80"/>
      <c r="D255" s="80"/>
      <c r="E255" s="81"/>
    </row>
    <row r="256" spans="1:5" x14ac:dyDescent="0.25">
      <c r="A256" s="80"/>
      <c r="B256" s="80"/>
      <c r="C256" s="80"/>
      <c r="D256" s="80"/>
      <c r="E256" s="81"/>
    </row>
    <row r="257" spans="1:5" x14ac:dyDescent="0.25">
      <c r="A257" s="80"/>
      <c r="B257" s="80"/>
      <c r="C257" s="80"/>
      <c r="D257" s="80"/>
      <c r="E257" s="81"/>
    </row>
    <row r="258" spans="1:5" x14ac:dyDescent="0.25">
      <c r="A258" s="80"/>
      <c r="B258" s="80"/>
      <c r="C258" s="80"/>
      <c r="D258" s="80"/>
      <c r="E258" s="81"/>
    </row>
    <row r="259" spans="1:5" x14ac:dyDescent="0.25">
      <c r="A259" s="80"/>
      <c r="B259" s="80"/>
      <c r="C259" s="80"/>
      <c r="D259" s="80"/>
      <c r="E259" s="81"/>
    </row>
    <row r="260" spans="1:5" x14ac:dyDescent="0.25">
      <c r="A260" s="80"/>
      <c r="B260" s="80"/>
      <c r="C260" s="80"/>
      <c r="D260" s="80"/>
      <c r="E260" s="81"/>
    </row>
    <row r="261" spans="1:5" x14ac:dyDescent="0.25">
      <c r="A261" s="80"/>
      <c r="B261" s="80"/>
      <c r="C261" s="80"/>
      <c r="D261" s="80"/>
      <c r="E261" s="81"/>
    </row>
    <row r="262" spans="1:5" x14ac:dyDescent="0.25">
      <c r="A262" s="80"/>
      <c r="B262" s="80"/>
      <c r="C262" s="80"/>
      <c r="D262" s="80"/>
      <c r="E262" s="81"/>
    </row>
    <row r="263" spans="1:5" x14ac:dyDescent="0.25">
      <c r="A263" s="80"/>
      <c r="B263" s="80"/>
      <c r="C263" s="80"/>
      <c r="D263" s="80"/>
      <c r="E263" s="81"/>
    </row>
    <row r="264" spans="1:5" x14ac:dyDescent="0.25">
      <c r="A264" s="80"/>
      <c r="B264" s="80"/>
      <c r="C264" s="80"/>
      <c r="D264" s="80"/>
      <c r="E264" s="81"/>
    </row>
    <row r="265" spans="1:5" x14ac:dyDescent="0.25">
      <c r="A265" s="80"/>
      <c r="B265" s="80"/>
      <c r="C265" s="80"/>
      <c r="D265" s="80"/>
      <c r="E265" s="81"/>
    </row>
    <row r="266" spans="1:5" x14ac:dyDescent="0.25">
      <c r="A266" s="80"/>
      <c r="B266" s="80"/>
      <c r="C266" s="80"/>
      <c r="D266" s="80"/>
      <c r="E266" s="81"/>
    </row>
    <row r="267" spans="1:5" x14ac:dyDescent="0.25">
      <c r="A267" s="80"/>
      <c r="B267" s="80"/>
      <c r="C267" s="80"/>
      <c r="D267" s="80"/>
      <c r="E267" s="81"/>
    </row>
    <row r="268" spans="1:5" x14ac:dyDescent="0.25">
      <c r="A268" s="80"/>
      <c r="B268" s="80"/>
      <c r="C268" s="80"/>
      <c r="D268" s="80"/>
      <c r="E268" s="81"/>
    </row>
    <row r="269" spans="1:5" x14ac:dyDescent="0.25">
      <c r="A269" s="80"/>
      <c r="B269" s="80"/>
      <c r="C269" s="80"/>
      <c r="D269" s="80"/>
      <c r="E269" s="81"/>
    </row>
    <row r="270" spans="1:5" x14ac:dyDescent="0.25">
      <c r="A270" s="80"/>
      <c r="B270" s="80"/>
      <c r="C270" s="80"/>
      <c r="D270" s="80"/>
      <c r="E270" s="81"/>
    </row>
    <row r="271" spans="1:5" x14ac:dyDescent="0.25">
      <c r="A271" s="80"/>
      <c r="B271" s="80"/>
      <c r="C271" s="80"/>
      <c r="D271" s="80"/>
      <c r="E271" s="81"/>
    </row>
    <row r="272" spans="1:5" x14ac:dyDescent="0.25">
      <c r="A272" s="80"/>
      <c r="B272" s="80"/>
      <c r="C272" s="80"/>
      <c r="D272" s="80"/>
      <c r="E272" s="81"/>
    </row>
    <row r="273" spans="1:5" x14ac:dyDescent="0.25">
      <c r="A273" s="80"/>
      <c r="B273" s="80"/>
      <c r="C273" s="80"/>
      <c r="D273" s="80"/>
      <c r="E273" s="81"/>
    </row>
    <row r="274" spans="1:5" x14ac:dyDescent="0.25">
      <c r="A274" s="80"/>
      <c r="B274" s="80"/>
      <c r="C274" s="80"/>
      <c r="D274" s="80"/>
      <c r="E274" s="81"/>
    </row>
    <row r="275" spans="1:5" x14ac:dyDescent="0.25">
      <c r="A275" s="80"/>
      <c r="B275" s="80"/>
      <c r="C275" s="80"/>
      <c r="D275" s="80"/>
      <c r="E275" s="81"/>
    </row>
    <row r="276" spans="1:5" x14ac:dyDescent="0.25">
      <c r="A276" s="80"/>
      <c r="B276" s="80"/>
      <c r="C276" s="80"/>
      <c r="D276" s="80"/>
      <c r="E276" s="81"/>
    </row>
    <row r="277" spans="1:5" x14ac:dyDescent="0.25">
      <c r="A277" s="80"/>
      <c r="B277" s="80"/>
      <c r="C277" s="80"/>
      <c r="D277" s="80"/>
      <c r="E277" s="81"/>
    </row>
    <row r="278" spans="1:5" x14ac:dyDescent="0.25">
      <c r="A278" s="80"/>
      <c r="B278" s="80"/>
      <c r="C278" s="80"/>
      <c r="D278" s="80"/>
      <c r="E278" s="81"/>
    </row>
    <row r="279" spans="1:5" x14ac:dyDescent="0.25">
      <c r="A279" s="80"/>
      <c r="B279" s="80"/>
      <c r="C279" s="80"/>
      <c r="D279" s="80"/>
      <c r="E279" s="81"/>
    </row>
    <row r="280" spans="1:5" x14ac:dyDescent="0.25">
      <c r="A280" s="80"/>
      <c r="B280" s="80"/>
      <c r="C280" s="80"/>
      <c r="D280" s="80"/>
      <c r="E280" s="81"/>
    </row>
    <row r="281" spans="1:5" x14ac:dyDescent="0.25">
      <c r="A281" s="80"/>
      <c r="B281" s="80"/>
      <c r="C281" s="80"/>
      <c r="D281" s="80"/>
      <c r="E281" s="81"/>
    </row>
    <row r="282" spans="1:5" x14ac:dyDescent="0.25">
      <c r="A282" s="80"/>
      <c r="B282" s="80"/>
      <c r="C282" s="80"/>
      <c r="D282" s="80"/>
      <c r="E282" s="81"/>
    </row>
    <row r="283" spans="1:5" x14ac:dyDescent="0.25">
      <c r="A283" s="80"/>
      <c r="B283" s="80"/>
      <c r="C283" s="80"/>
      <c r="D283" s="80"/>
      <c r="E283" s="81"/>
    </row>
    <row r="284" spans="1:5" x14ac:dyDescent="0.25">
      <c r="A284" s="80"/>
      <c r="B284" s="80"/>
      <c r="C284" s="80"/>
      <c r="D284" s="80"/>
      <c r="E284" s="81"/>
    </row>
    <row r="285" spans="1:5" x14ac:dyDescent="0.25">
      <c r="A285" s="80"/>
      <c r="B285" s="80"/>
      <c r="C285" s="80"/>
      <c r="D285" s="80"/>
      <c r="E285" s="81"/>
    </row>
    <row r="286" spans="1:5" x14ac:dyDescent="0.25">
      <c r="A286" s="80"/>
      <c r="B286" s="80"/>
      <c r="C286" s="80"/>
      <c r="D286" s="80"/>
      <c r="E286" s="81"/>
    </row>
    <row r="287" spans="1:5" x14ac:dyDescent="0.25">
      <c r="A287" s="80"/>
      <c r="B287" s="80"/>
      <c r="C287" s="80"/>
      <c r="D287" s="80"/>
      <c r="E287" s="81"/>
    </row>
    <row r="288" spans="1:5" x14ac:dyDescent="0.25">
      <c r="A288" s="80"/>
      <c r="B288" s="80"/>
      <c r="C288" s="80"/>
      <c r="D288" s="80"/>
      <c r="E288" s="81"/>
    </row>
    <row r="289" spans="1:5" x14ac:dyDescent="0.25">
      <c r="A289" s="80"/>
      <c r="B289" s="80"/>
      <c r="C289" s="80"/>
      <c r="D289" s="80"/>
      <c r="E289" s="81"/>
    </row>
    <row r="290" spans="1:5" x14ac:dyDescent="0.25">
      <c r="A290" s="80"/>
      <c r="B290" s="80"/>
      <c r="C290" s="80"/>
      <c r="D290" s="80"/>
      <c r="E290" s="81"/>
    </row>
    <row r="291" spans="1:5" x14ac:dyDescent="0.25">
      <c r="A291" s="80"/>
      <c r="B291" s="80"/>
      <c r="C291" s="80"/>
      <c r="D291" s="80"/>
      <c r="E291" s="81"/>
    </row>
    <row r="292" spans="1:5" x14ac:dyDescent="0.25">
      <c r="A292" s="80"/>
      <c r="B292" s="80"/>
      <c r="C292" s="80"/>
      <c r="D292" s="80"/>
      <c r="E292" s="81"/>
    </row>
    <row r="293" spans="1:5" x14ac:dyDescent="0.25">
      <c r="A293" s="80"/>
      <c r="B293" s="80"/>
      <c r="C293" s="80"/>
      <c r="D293" s="80"/>
      <c r="E293" s="81"/>
    </row>
    <row r="294" spans="1:5" x14ac:dyDescent="0.25">
      <c r="A294" s="80"/>
      <c r="B294" s="80"/>
      <c r="C294" s="80"/>
      <c r="D294" s="80"/>
      <c r="E294" s="81"/>
    </row>
    <row r="295" spans="1:5" x14ac:dyDescent="0.25">
      <c r="A295" s="80"/>
      <c r="B295" s="80"/>
      <c r="C295" s="80"/>
      <c r="D295" s="80"/>
      <c r="E295" s="81"/>
    </row>
    <row r="296" spans="1:5" x14ac:dyDescent="0.25">
      <c r="A296" s="80"/>
      <c r="B296" s="80"/>
      <c r="C296" s="80"/>
      <c r="D296" s="80"/>
      <c r="E296" s="81"/>
    </row>
    <row r="297" spans="1:5" x14ac:dyDescent="0.25">
      <c r="A297" s="80"/>
      <c r="B297" s="80"/>
      <c r="C297" s="80"/>
      <c r="D297" s="80"/>
      <c r="E297" s="81"/>
    </row>
    <row r="298" spans="1:5" x14ac:dyDescent="0.25">
      <c r="A298" s="80"/>
      <c r="B298" s="80"/>
      <c r="C298" s="80"/>
      <c r="D298" s="80"/>
      <c r="E298" s="81"/>
    </row>
    <row r="299" spans="1:5" x14ac:dyDescent="0.25">
      <c r="A299" s="80"/>
      <c r="B299" s="80"/>
      <c r="C299" s="80"/>
      <c r="D299" s="80"/>
      <c r="E299" s="81"/>
    </row>
    <row r="300" spans="1:5" x14ac:dyDescent="0.25">
      <c r="A300" s="80"/>
      <c r="B300" s="80"/>
      <c r="C300" s="80"/>
      <c r="D300" s="80"/>
      <c r="E300" s="81"/>
    </row>
    <row r="301" spans="1:5" x14ac:dyDescent="0.25">
      <c r="A301" s="80"/>
      <c r="B301" s="80"/>
      <c r="C301" s="80"/>
      <c r="D301" s="80"/>
      <c r="E301" s="81"/>
    </row>
    <row r="302" spans="1:5" x14ac:dyDescent="0.25">
      <c r="A302" s="80"/>
      <c r="B302" s="80"/>
      <c r="C302" s="80"/>
      <c r="D302" s="80"/>
      <c r="E302" s="81"/>
    </row>
    <row r="303" spans="1:5" x14ac:dyDescent="0.25">
      <c r="A303" s="80"/>
      <c r="B303" s="80"/>
      <c r="C303" s="80"/>
      <c r="D303" s="80"/>
      <c r="E303" s="81"/>
    </row>
    <row r="304" spans="1:5" x14ac:dyDescent="0.25">
      <c r="A304" s="80"/>
      <c r="B304" s="80"/>
      <c r="C304" s="80"/>
      <c r="D304" s="80"/>
      <c r="E304" s="81"/>
    </row>
    <row r="305" spans="1:5" x14ac:dyDescent="0.25">
      <c r="A305" s="80"/>
      <c r="B305" s="80"/>
      <c r="C305" s="80"/>
      <c r="D305" s="80"/>
      <c r="E305" s="81"/>
    </row>
    <row r="306" spans="1:5" x14ac:dyDescent="0.25">
      <c r="A306" s="80"/>
      <c r="B306" s="80"/>
      <c r="C306" s="80"/>
      <c r="D306" s="80"/>
      <c r="E306" s="81"/>
    </row>
    <row r="307" spans="1:5" x14ac:dyDescent="0.25">
      <c r="A307" s="80"/>
      <c r="B307" s="80"/>
      <c r="C307" s="80"/>
      <c r="D307" s="80"/>
      <c r="E307" s="81"/>
    </row>
    <row r="308" spans="1:5" x14ac:dyDescent="0.25">
      <c r="A308" s="80"/>
      <c r="B308" s="80"/>
      <c r="C308" s="80"/>
      <c r="D308" s="80"/>
      <c r="E308" s="81"/>
    </row>
    <row r="309" spans="1:5" x14ac:dyDescent="0.25">
      <c r="A309" s="80"/>
      <c r="B309" s="80"/>
      <c r="C309" s="80"/>
      <c r="D309" s="80"/>
      <c r="E309" s="81"/>
    </row>
    <row r="310" spans="1:5" x14ac:dyDescent="0.25">
      <c r="A310" s="80"/>
      <c r="B310" s="80"/>
      <c r="C310" s="80"/>
      <c r="D310" s="80"/>
      <c r="E310" s="81"/>
    </row>
    <row r="311" spans="1:5" x14ac:dyDescent="0.25">
      <c r="A311" s="80"/>
      <c r="B311" s="80"/>
      <c r="C311" s="80"/>
      <c r="D311" s="80"/>
      <c r="E311" s="81"/>
    </row>
    <row r="312" spans="1:5" x14ac:dyDescent="0.25">
      <c r="A312" s="80"/>
      <c r="B312" s="80"/>
      <c r="C312" s="80"/>
      <c r="D312" s="80"/>
      <c r="E312" s="81"/>
    </row>
    <row r="313" spans="1:5" x14ac:dyDescent="0.25">
      <c r="A313" s="80"/>
      <c r="B313" s="80"/>
      <c r="C313" s="80"/>
      <c r="D313" s="80"/>
      <c r="E313" s="81"/>
    </row>
    <row r="314" spans="1:5" x14ac:dyDescent="0.25">
      <c r="A314" s="80"/>
      <c r="B314" s="80"/>
      <c r="C314" s="80"/>
      <c r="D314" s="80"/>
      <c r="E314" s="81"/>
    </row>
    <row r="315" spans="1:5" x14ac:dyDescent="0.25">
      <c r="A315" s="80"/>
      <c r="B315" s="80"/>
      <c r="C315" s="80"/>
      <c r="D315" s="80"/>
      <c r="E315" s="81"/>
    </row>
    <row r="316" spans="1:5" x14ac:dyDescent="0.25">
      <c r="A316" s="80"/>
      <c r="B316" s="80"/>
      <c r="C316" s="80"/>
      <c r="D316" s="80"/>
      <c r="E316" s="81"/>
    </row>
    <row r="317" spans="1:5" x14ac:dyDescent="0.25">
      <c r="A317" s="80"/>
      <c r="B317" s="80"/>
      <c r="C317" s="80"/>
      <c r="D317" s="80"/>
      <c r="E317" s="81"/>
    </row>
    <row r="318" spans="1:5" x14ac:dyDescent="0.25">
      <c r="A318" s="80"/>
      <c r="B318" s="80"/>
      <c r="C318" s="80"/>
      <c r="D318" s="80"/>
      <c r="E318" s="81"/>
    </row>
    <row r="319" spans="1:5" x14ac:dyDescent="0.25">
      <c r="A319" s="80"/>
      <c r="B319" s="80"/>
      <c r="C319" s="80"/>
      <c r="D319" s="80"/>
      <c r="E319" s="81"/>
    </row>
    <row r="320" spans="1:5" x14ac:dyDescent="0.25">
      <c r="A320" s="80"/>
      <c r="B320" s="80"/>
      <c r="C320" s="80"/>
      <c r="D320" s="80"/>
      <c r="E320" s="81"/>
    </row>
    <row r="321" spans="1:5" x14ac:dyDescent="0.25">
      <c r="A321" s="80"/>
      <c r="B321" s="80"/>
      <c r="C321" s="80"/>
      <c r="D321" s="80"/>
      <c r="E321" s="81"/>
    </row>
    <row r="322" spans="1:5" x14ac:dyDescent="0.25">
      <c r="A322" s="80"/>
      <c r="B322" s="80"/>
      <c r="C322" s="80"/>
      <c r="D322" s="80"/>
      <c r="E322" s="81"/>
    </row>
    <row r="323" spans="1:5" x14ac:dyDescent="0.25">
      <c r="A323" s="80"/>
      <c r="B323" s="80"/>
      <c r="C323" s="80"/>
      <c r="D323" s="80"/>
      <c r="E323" s="81"/>
    </row>
    <row r="324" spans="1:5" x14ac:dyDescent="0.25">
      <c r="A324" s="80"/>
      <c r="B324" s="80"/>
      <c r="C324" s="80"/>
      <c r="D324" s="80"/>
      <c r="E324" s="81"/>
    </row>
    <row r="325" spans="1:5" x14ac:dyDescent="0.25">
      <c r="A325" s="80"/>
      <c r="B325" s="80"/>
      <c r="C325" s="80"/>
      <c r="D325" s="80"/>
      <c r="E325" s="81"/>
    </row>
    <row r="326" spans="1:5" x14ac:dyDescent="0.25">
      <c r="A326" s="80"/>
      <c r="B326" s="80"/>
      <c r="C326" s="80"/>
      <c r="D326" s="80"/>
      <c r="E326" s="81"/>
    </row>
    <row r="327" spans="1:5" x14ac:dyDescent="0.25">
      <c r="A327" s="80"/>
      <c r="B327" s="80"/>
      <c r="C327" s="80"/>
      <c r="D327" s="80"/>
      <c r="E327" s="81"/>
    </row>
    <row r="328" spans="1:5" x14ac:dyDescent="0.25">
      <c r="A328" s="80"/>
      <c r="B328" s="80"/>
      <c r="C328" s="80"/>
      <c r="D328" s="80"/>
      <c r="E328" s="81"/>
    </row>
    <row r="329" spans="1:5" x14ac:dyDescent="0.25">
      <c r="A329" s="80"/>
      <c r="B329" s="80"/>
      <c r="C329" s="80"/>
      <c r="D329" s="80"/>
      <c r="E329" s="81"/>
    </row>
    <row r="330" spans="1:5" x14ac:dyDescent="0.25">
      <c r="A330" s="80"/>
      <c r="B330" s="80"/>
      <c r="C330" s="80"/>
      <c r="D330" s="80"/>
      <c r="E330" s="81"/>
    </row>
    <row r="331" spans="1:5" x14ac:dyDescent="0.25">
      <c r="A331" s="80"/>
      <c r="B331" s="80"/>
      <c r="C331" s="80"/>
      <c r="D331" s="80"/>
      <c r="E331" s="81"/>
    </row>
    <row r="332" spans="1:5" x14ac:dyDescent="0.25">
      <c r="A332" s="80"/>
      <c r="B332" s="80"/>
      <c r="C332" s="80"/>
      <c r="D332" s="80"/>
      <c r="E332" s="81"/>
    </row>
    <row r="333" spans="1:5" x14ac:dyDescent="0.25">
      <c r="A333" s="80"/>
      <c r="B333" s="80"/>
      <c r="C333" s="80"/>
      <c r="D333" s="80"/>
      <c r="E333" s="81"/>
    </row>
    <row r="334" spans="1:5" x14ac:dyDescent="0.25">
      <c r="A334" s="80"/>
      <c r="B334" s="80"/>
      <c r="C334" s="80"/>
      <c r="D334" s="80"/>
      <c r="E334" s="81"/>
    </row>
    <row r="335" spans="1:5" x14ac:dyDescent="0.25">
      <c r="A335" s="80"/>
      <c r="B335" s="80"/>
      <c r="C335" s="80"/>
      <c r="D335" s="80"/>
      <c r="E335" s="81"/>
    </row>
    <row r="336" spans="1:5" x14ac:dyDescent="0.25">
      <c r="A336" s="80"/>
      <c r="B336" s="80"/>
      <c r="C336" s="80"/>
      <c r="D336" s="80"/>
      <c r="E336" s="81"/>
    </row>
    <row r="337" spans="1:5" x14ac:dyDescent="0.25">
      <c r="A337" s="80"/>
      <c r="B337" s="80"/>
      <c r="C337" s="80"/>
      <c r="D337" s="80"/>
      <c r="E337" s="81"/>
    </row>
    <row r="338" spans="1:5" x14ac:dyDescent="0.25">
      <c r="A338" s="80"/>
      <c r="B338" s="80"/>
      <c r="C338" s="80"/>
      <c r="D338" s="80"/>
      <c r="E338" s="81"/>
    </row>
    <row r="339" spans="1:5" x14ac:dyDescent="0.25">
      <c r="A339" s="80"/>
      <c r="B339" s="80"/>
      <c r="C339" s="80"/>
      <c r="D339" s="80"/>
      <c r="E339" s="81"/>
    </row>
    <row r="340" spans="1:5" x14ac:dyDescent="0.25">
      <c r="A340" s="80"/>
      <c r="B340" s="80"/>
      <c r="C340" s="80"/>
      <c r="D340" s="80"/>
      <c r="E340" s="81"/>
    </row>
    <row r="341" spans="1:5" x14ac:dyDescent="0.25">
      <c r="A341" s="80"/>
      <c r="B341" s="80"/>
      <c r="C341" s="80"/>
      <c r="D341" s="80"/>
      <c r="E341" s="81"/>
    </row>
    <row r="342" spans="1:5" x14ac:dyDescent="0.25">
      <c r="A342" s="80"/>
      <c r="B342" s="80"/>
      <c r="C342" s="80"/>
      <c r="D342" s="80"/>
      <c r="E342" s="81"/>
    </row>
    <row r="343" spans="1:5" x14ac:dyDescent="0.25">
      <c r="A343" s="80"/>
      <c r="B343" s="80"/>
      <c r="C343" s="80"/>
      <c r="D343" s="80"/>
      <c r="E343" s="81"/>
    </row>
    <row r="344" spans="1:5" x14ac:dyDescent="0.25">
      <c r="A344" s="80"/>
      <c r="B344" s="80"/>
      <c r="C344" s="80"/>
      <c r="D344" s="80"/>
      <c r="E344" s="81"/>
    </row>
    <row r="345" spans="1:5" x14ac:dyDescent="0.25">
      <c r="A345" s="80"/>
      <c r="B345" s="80"/>
      <c r="C345" s="80"/>
      <c r="D345" s="80"/>
      <c r="E345" s="81"/>
    </row>
    <row r="346" spans="1:5" x14ac:dyDescent="0.25">
      <c r="A346" s="80"/>
      <c r="B346" s="80"/>
      <c r="C346" s="80"/>
      <c r="D346" s="80"/>
      <c r="E346" s="81"/>
    </row>
    <row r="347" spans="1:5" x14ac:dyDescent="0.25">
      <c r="A347" s="80"/>
      <c r="B347" s="80"/>
      <c r="C347" s="80"/>
      <c r="D347" s="80"/>
      <c r="E347" s="81"/>
    </row>
    <row r="348" spans="1:5" x14ac:dyDescent="0.25">
      <c r="A348" s="80"/>
      <c r="B348" s="80"/>
      <c r="C348" s="80"/>
      <c r="D348" s="80"/>
      <c r="E348" s="81"/>
    </row>
    <row r="349" spans="1:5" x14ac:dyDescent="0.25">
      <c r="A349" s="80"/>
      <c r="B349" s="80"/>
      <c r="C349" s="80"/>
      <c r="D349" s="80"/>
      <c r="E349" s="81"/>
    </row>
    <row r="350" spans="1:5" x14ac:dyDescent="0.25">
      <c r="A350" s="80"/>
      <c r="B350" s="80"/>
      <c r="C350" s="80"/>
      <c r="D350" s="80"/>
      <c r="E350" s="81"/>
    </row>
    <row r="351" spans="1:5" x14ac:dyDescent="0.25">
      <c r="A351" s="80"/>
      <c r="B351" s="80"/>
      <c r="C351" s="80"/>
      <c r="D351" s="80"/>
      <c r="E351" s="81"/>
    </row>
    <row r="352" spans="1:5" x14ac:dyDescent="0.25">
      <c r="A352" s="80"/>
      <c r="B352" s="80"/>
      <c r="C352" s="80"/>
      <c r="D352" s="80"/>
      <c r="E352" s="81"/>
    </row>
    <row r="353" spans="1:5" x14ac:dyDescent="0.25">
      <c r="A353" s="80"/>
      <c r="B353" s="80"/>
      <c r="C353" s="80"/>
      <c r="D353" s="80"/>
      <c r="E353" s="81"/>
    </row>
    <row r="354" spans="1:5" x14ac:dyDescent="0.25">
      <c r="A354" s="80"/>
      <c r="B354" s="80"/>
      <c r="C354" s="80"/>
      <c r="D354" s="80"/>
      <c r="E354" s="81"/>
    </row>
    <row r="355" spans="1:5" x14ac:dyDescent="0.25">
      <c r="A355" s="80"/>
      <c r="B355" s="80"/>
      <c r="C355" s="80"/>
      <c r="D355" s="80"/>
      <c r="E355" s="81"/>
    </row>
    <row r="356" spans="1:5" x14ac:dyDescent="0.25">
      <c r="A356" s="80"/>
      <c r="B356" s="80"/>
      <c r="C356" s="80"/>
      <c r="D356" s="80"/>
      <c r="E356" s="81"/>
    </row>
    <row r="357" spans="1:5" x14ac:dyDescent="0.25">
      <c r="A357" s="80"/>
      <c r="B357" s="80"/>
      <c r="C357" s="80"/>
      <c r="D357" s="80"/>
      <c r="E357" s="81"/>
    </row>
    <row r="358" spans="1:5" x14ac:dyDescent="0.25">
      <c r="A358" s="80"/>
      <c r="B358" s="80"/>
      <c r="C358" s="80"/>
      <c r="D358" s="80"/>
      <c r="E358" s="81"/>
    </row>
    <row r="359" spans="1:5" x14ac:dyDescent="0.25">
      <c r="A359" s="80"/>
      <c r="B359" s="80"/>
      <c r="C359" s="80"/>
      <c r="D359" s="80"/>
      <c r="E359" s="81"/>
    </row>
    <row r="360" spans="1:5" x14ac:dyDescent="0.25">
      <c r="A360" s="80"/>
      <c r="B360" s="80"/>
      <c r="C360" s="80"/>
      <c r="D360" s="80"/>
      <c r="E360" s="81"/>
    </row>
    <row r="361" spans="1:5" x14ac:dyDescent="0.25">
      <c r="A361" s="80"/>
      <c r="B361" s="80"/>
      <c r="C361" s="80"/>
      <c r="D361" s="80"/>
      <c r="E361" s="81"/>
    </row>
    <row r="362" spans="1:5" x14ac:dyDescent="0.25">
      <c r="A362" s="80"/>
      <c r="B362" s="80"/>
      <c r="C362" s="80"/>
      <c r="D362" s="80"/>
      <c r="E362" s="81"/>
    </row>
    <row r="363" spans="1:5" x14ac:dyDescent="0.25">
      <c r="A363" s="80"/>
      <c r="B363" s="80"/>
      <c r="C363" s="80"/>
      <c r="D363" s="80"/>
      <c r="E363" s="81"/>
    </row>
    <row r="364" spans="1:5" x14ac:dyDescent="0.25">
      <c r="A364" s="80"/>
      <c r="B364" s="80"/>
      <c r="C364" s="80"/>
      <c r="D364" s="80"/>
      <c r="E364" s="81"/>
    </row>
    <row r="365" spans="1:5" x14ac:dyDescent="0.25">
      <c r="A365" s="80"/>
      <c r="B365" s="80"/>
      <c r="C365" s="80"/>
      <c r="D365" s="80"/>
      <c r="E365" s="81"/>
    </row>
    <row r="366" spans="1:5" x14ac:dyDescent="0.25">
      <c r="A366" s="80"/>
      <c r="B366" s="80"/>
      <c r="C366" s="80"/>
      <c r="D366" s="80"/>
      <c r="E366" s="81"/>
    </row>
    <row r="367" spans="1:5" x14ac:dyDescent="0.25">
      <c r="A367" s="80"/>
      <c r="B367" s="80"/>
      <c r="C367" s="80"/>
      <c r="D367" s="80"/>
      <c r="E367" s="81"/>
    </row>
    <row r="368" spans="1:5" x14ac:dyDescent="0.25">
      <c r="A368" s="80"/>
      <c r="B368" s="80"/>
      <c r="C368" s="80"/>
      <c r="D368" s="80"/>
      <c r="E368" s="81"/>
    </row>
    <row r="369" spans="1:5" x14ac:dyDescent="0.25">
      <c r="A369" s="80"/>
      <c r="B369" s="80"/>
      <c r="C369" s="80"/>
      <c r="D369" s="80"/>
      <c r="E369" s="81"/>
    </row>
    <row r="370" spans="1:5" x14ac:dyDescent="0.25">
      <c r="A370" s="80"/>
      <c r="B370" s="80"/>
      <c r="C370" s="80"/>
      <c r="D370" s="80"/>
      <c r="E370" s="81"/>
    </row>
    <row r="371" spans="1:5" x14ac:dyDescent="0.25">
      <c r="A371" s="80"/>
      <c r="B371" s="80"/>
      <c r="C371" s="80"/>
      <c r="D371" s="80"/>
      <c r="E371" s="81"/>
    </row>
    <row r="372" spans="1:5" x14ac:dyDescent="0.25">
      <c r="A372" s="80"/>
      <c r="B372" s="80"/>
      <c r="C372" s="80"/>
      <c r="D372" s="80"/>
      <c r="E372" s="81"/>
    </row>
    <row r="373" spans="1:5" x14ac:dyDescent="0.25">
      <c r="A373" s="80"/>
      <c r="B373" s="80"/>
      <c r="C373" s="80"/>
      <c r="D373" s="80"/>
      <c r="E373" s="81"/>
    </row>
    <row r="374" spans="1:5" x14ac:dyDescent="0.25">
      <c r="A374" s="80"/>
      <c r="B374" s="80"/>
      <c r="C374" s="80"/>
      <c r="D374" s="80"/>
      <c r="E374" s="81"/>
    </row>
    <row r="375" spans="1:5" x14ac:dyDescent="0.25">
      <c r="A375" s="80"/>
      <c r="B375" s="80"/>
      <c r="C375" s="80"/>
      <c r="D375" s="80"/>
      <c r="E375" s="81"/>
    </row>
    <row r="376" spans="1:5" x14ac:dyDescent="0.25">
      <c r="A376" s="80"/>
      <c r="B376" s="80"/>
      <c r="C376" s="80"/>
      <c r="D376" s="80"/>
      <c r="E376" s="81"/>
    </row>
    <row r="377" spans="1:5" x14ac:dyDescent="0.25">
      <c r="A377" s="80"/>
      <c r="B377" s="80"/>
      <c r="C377" s="80"/>
      <c r="D377" s="80"/>
      <c r="E377" s="81"/>
    </row>
    <row r="378" spans="1:5" x14ac:dyDescent="0.25">
      <c r="A378" s="80"/>
      <c r="B378" s="80"/>
      <c r="C378" s="80"/>
      <c r="D378" s="80"/>
      <c r="E378" s="81"/>
    </row>
    <row r="379" spans="1:5" x14ac:dyDescent="0.25">
      <c r="A379" s="80"/>
      <c r="B379" s="80"/>
      <c r="C379" s="80"/>
      <c r="D379" s="80"/>
      <c r="E379" s="81"/>
    </row>
    <row r="380" spans="1:5" x14ac:dyDescent="0.25">
      <c r="A380" s="80"/>
      <c r="B380" s="80"/>
      <c r="C380" s="80"/>
      <c r="D380" s="80"/>
      <c r="E380" s="81"/>
    </row>
    <row r="381" spans="1:5" x14ac:dyDescent="0.25">
      <c r="A381" s="80"/>
      <c r="B381" s="80"/>
      <c r="C381" s="80"/>
      <c r="D381" s="80"/>
      <c r="E381" s="81"/>
    </row>
    <row r="382" spans="1:5" x14ac:dyDescent="0.25">
      <c r="A382" s="80"/>
      <c r="B382" s="80"/>
      <c r="C382" s="80"/>
      <c r="D382" s="80"/>
      <c r="E382" s="81"/>
    </row>
    <row r="383" spans="1:5" x14ac:dyDescent="0.25">
      <c r="A383" s="80"/>
      <c r="B383" s="80"/>
      <c r="C383" s="80"/>
      <c r="D383" s="80"/>
      <c r="E383" s="81"/>
    </row>
    <row r="384" spans="1:5" x14ac:dyDescent="0.25">
      <c r="A384" s="80"/>
      <c r="B384" s="80"/>
      <c r="C384" s="80"/>
      <c r="D384" s="80"/>
      <c r="E384" s="81"/>
    </row>
    <row r="385" spans="1:5" x14ac:dyDescent="0.25">
      <c r="A385" s="80"/>
      <c r="B385" s="80"/>
      <c r="C385" s="80"/>
      <c r="D385" s="80"/>
      <c r="E385" s="81"/>
    </row>
    <row r="386" spans="1:5" x14ac:dyDescent="0.25">
      <c r="A386" s="80"/>
      <c r="B386" s="80"/>
      <c r="C386" s="80"/>
      <c r="D386" s="80"/>
      <c r="E386" s="81"/>
    </row>
    <row r="387" spans="1:5" x14ac:dyDescent="0.25">
      <c r="A387" s="80"/>
      <c r="B387" s="80"/>
      <c r="C387" s="80"/>
      <c r="D387" s="80"/>
      <c r="E387" s="81"/>
    </row>
    <row r="388" spans="1:5" x14ac:dyDescent="0.25">
      <c r="A388" s="80"/>
      <c r="B388" s="80"/>
      <c r="C388" s="80"/>
      <c r="D388" s="80"/>
      <c r="E388" s="81"/>
    </row>
    <row r="389" spans="1:5" x14ac:dyDescent="0.25">
      <c r="A389" s="80"/>
      <c r="B389" s="80"/>
      <c r="C389" s="80"/>
      <c r="D389" s="80"/>
      <c r="E389" s="81"/>
    </row>
    <row r="390" spans="1:5" x14ac:dyDescent="0.25">
      <c r="A390" s="80"/>
      <c r="B390" s="80"/>
      <c r="C390" s="80"/>
      <c r="D390" s="80"/>
      <c r="E390" s="81"/>
    </row>
    <row r="391" spans="1:5" x14ac:dyDescent="0.25">
      <c r="A391" s="80"/>
      <c r="B391" s="80"/>
      <c r="C391" s="80"/>
      <c r="D391" s="80"/>
      <c r="E391" s="81"/>
    </row>
    <row r="392" spans="1:5" x14ac:dyDescent="0.25">
      <c r="A392" s="80"/>
      <c r="B392" s="80"/>
      <c r="C392" s="80"/>
      <c r="D392" s="80"/>
      <c r="E392" s="81"/>
    </row>
    <row r="393" spans="1:5" x14ac:dyDescent="0.25">
      <c r="A393" s="80"/>
      <c r="B393" s="80"/>
      <c r="C393" s="80"/>
      <c r="D393" s="80"/>
      <c r="E393" s="81"/>
    </row>
    <row r="394" spans="1:5" x14ac:dyDescent="0.25">
      <c r="A394" s="80"/>
      <c r="B394" s="80"/>
      <c r="C394" s="80"/>
      <c r="D394" s="80"/>
      <c r="E394" s="81"/>
    </row>
    <row r="395" spans="1:5" x14ac:dyDescent="0.25">
      <c r="A395" s="80"/>
      <c r="B395" s="80"/>
      <c r="C395" s="80"/>
      <c r="D395" s="80"/>
      <c r="E395" s="81"/>
    </row>
    <row r="396" spans="1:5" x14ac:dyDescent="0.25">
      <c r="A396" s="80"/>
      <c r="B396" s="80"/>
      <c r="C396" s="80"/>
      <c r="D396" s="80"/>
      <c r="E396" s="81"/>
    </row>
    <row r="397" spans="1:5" x14ac:dyDescent="0.25">
      <c r="A397" s="80"/>
      <c r="B397" s="80"/>
      <c r="C397" s="80"/>
      <c r="D397" s="80"/>
      <c r="E397" s="81"/>
    </row>
    <row r="398" spans="1:5" x14ac:dyDescent="0.25">
      <c r="A398" s="80"/>
      <c r="B398" s="80"/>
      <c r="C398" s="80"/>
      <c r="D398" s="80"/>
      <c r="E398" s="81"/>
    </row>
    <row r="399" spans="1:5" x14ac:dyDescent="0.25">
      <c r="A399" s="80"/>
      <c r="B399" s="80"/>
      <c r="C399" s="80"/>
      <c r="D399" s="80"/>
      <c r="E399" s="81"/>
    </row>
    <row r="400" spans="1:5" x14ac:dyDescent="0.25">
      <c r="A400" s="80"/>
      <c r="B400" s="80"/>
      <c r="C400" s="80"/>
      <c r="D400" s="80"/>
      <c r="E400" s="81"/>
    </row>
    <row r="401" spans="1:5" x14ac:dyDescent="0.25">
      <c r="A401" s="80"/>
      <c r="B401" s="80"/>
      <c r="C401" s="80"/>
      <c r="D401" s="80"/>
      <c r="E401" s="81"/>
    </row>
    <row r="402" spans="1:5" x14ac:dyDescent="0.25">
      <c r="A402" s="80"/>
      <c r="B402" s="80"/>
      <c r="C402" s="80"/>
      <c r="D402" s="80"/>
      <c r="E402" s="81"/>
    </row>
    <row r="403" spans="1:5" x14ac:dyDescent="0.25">
      <c r="A403" s="80"/>
      <c r="B403" s="80"/>
      <c r="C403" s="80"/>
      <c r="D403" s="80"/>
      <c r="E403" s="81"/>
    </row>
    <row r="404" spans="1:5" x14ac:dyDescent="0.25">
      <c r="A404" s="80"/>
      <c r="B404" s="80"/>
      <c r="C404" s="80"/>
      <c r="D404" s="80"/>
      <c r="E404" s="81"/>
    </row>
    <row r="405" spans="1:5" x14ac:dyDescent="0.25">
      <c r="A405" s="80"/>
      <c r="B405" s="80"/>
      <c r="C405" s="80"/>
      <c r="D405" s="80"/>
      <c r="E405" s="81"/>
    </row>
    <row r="406" spans="1:5" x14ac:dyDescent="0.25">
      <c r="A406" s="80"/>
      <c r="B406" s="80"/>
      <c r="C406" s="80"/>
      <c r="D406" s="80"/>
      <c r="E406" s="81"/>
    </row>
    <row r="407" spans="1:5" x14ac:dyDescent="0.25">
      <c r="A407" s="80"/>
      <c r="B407" s="80"/>
      <c r="C407" s="80"/>
      <c r="D407" s="80"/>
      <c r="E407" s="81"/>
    </row>
    <row r="408" spans="1:5" x14ac:dyDescent="0.25">
      <c r="A408" s="80"/>
      <c r="B408" s="80"/>
      <c r="C408" s="80"/>
      <c r="D408" s="80"/>
      <c r="E408" s="81"/>
    </row>
    <row r="409" spans="1:5" x14ac:dyDescent="0.25">
      <c r="A409" s="80"/>
      <c r="B409" s="80"/>
      <c r="C409" s="80"/>
      <c r="D409" s="80"/>
      <c r="E409" s="81"/>
    </row>
    <row r="410" spans="1:5" x14ac:dyDescent="0.25">
      <c r="A410" s="80"/>
      <c r="B410" s="80"/>
      <c r="C410" s="80"/>
      <c r="D410" s="80"/>
      <c r="E410" s="81"/>
    </row>
    <row r="411" spans="1:5" x14ac:dyDescent="0.25">
      <c r="A411" s="80"/>
      <c r="B411" s="80"/>
      <c r="C411" s="80"/>
      <c r="D411" s="80"/>
      <c r="E411" s="81"/>
    </row>
    <row r="412" spans="1:5" x14ac:dyDescent="0.25">
      <c r="A412" s="80"/>
      <c r="B412" s="80"/>
      <c r="C412" s="80"/>
      <c r="D412" s="80"/>
      <c r="E412" s="81"/>
    </row>
    <row r="413" spans="1:5" x14ac:dyDescent="0.25">
      <c r="A413" s="80"/>
      <c r="B413" s="80"/>
      <c r="C413" s="80"/>
      <c r="D413" s="80"/>
      <c r="E413" s="81"/>
    </row>
    <row r="414" spans="1:5" x14ac:dyDescent="0.25">
      <c r="A414" s="80"/>
      <c r="B414" s="80"/>
      <c r="C414" s="80"/>
      <c r="D414" s="80"/>
      <c r="E414" s="81"/>
    </row>
    <row r="415" spans="1:5" x14ac:dyDescent="0.25">
      <c r="A415" s="80"/>
      <c r="B415" s="80"/>
      <c r="C415" s="80"/>
      <c r="D415" s="80"/>
      <c r="E415" s="81"/>
    </row>
    <row r="416" spans="1:5" x14ac:dyDescent="0.25">
      <c r="A416" s="80"/>
      <c r="B416" s="80"/>
      <c r="C416" s="80"/>
      <c r="D416" s="80"/>
      <c r="E416" s="81"/>
    </row>
    <row r="417" spans="1:5" x14ac:dyDescent="0.25">
      <c r="A417" s="80"/>
      <c r="B417" s="80"/>
      <c r="C417" s="80"/>
      <c r="D417" s="80"/>
      <c r="E417" s="81"/>
    </row>
    <row r="418" spans="1:5" x14ac:dyDescent="0.25">
      <c r="A418" s="80"/>
      <c r="B418" s="80"/>
      <c r="C418" s="80"/>
      <c r="D418" s="80"/>
      <c r="E418" s="81"/>
    </row>
    <row r="419" spans="1:5" x14ac:dyDescent="0.25">
      <c r="A419" s="80"/>
      <c r="B419" s="80"/>
      <c r="C419" s="80"/>
      <c r="D419" s="80"/>
      <c r="E419" s="81"/>
    </row>
    <row r="420" spans="1:5" x14ac:dyDescent="0.25">
      <c r="A420" s="80"/>
      <c r="B420" s="80"/>
      <c r="C420" s="80"/>
      <c r="D420" s="80"/>
      <c r="E420" s="81"/>
    </row>
    <row r="421" spans="1:5" x14ac:dyDescent="0.25">
      <c r="A421" s="80"/>
      <c r="B421" s="80"/>
      <c r="C421" s="80"/>
      <c r="D421" s="80"/>
      <c r="E421" s="81"/>
    </row>
    <row r="422" spans="1:5" x14ac:dyDescent="0.25">
      <c r="A422" s="80"/>
      <c r="B422" s="80"/>
      <c r="C422" s="80"/>
      <c r="D422" s="80"/>
      <c r="E422" s="81"/>
    </row>
    <row r="423" spans="1:5" x14ac:dyDescent="0.25">
      <c r="A423" s="80"/>
      <c r="B423" s="80"/>
      <c r="C423" s="80"/>
      <c r="D423" s="80"/>
      <c r="E423" s="81"/>
    </row>
    <row r="424" spans="1:5" x14ac:dyDescent="0.25">
      <c r="A424" s="80"/>
      <c r="B424" s="80"/>
      <c r="C424" s="80"/>
      <c r="D424" s="80"/>
      <c r="E424" s="81"/>
    </row>
    <row r="425" spans="1:5" x14ac:dyDescent="0.25">
      <c r="A425" s="80"/>
      <c r="B425" s="80"/>
      <c r="C425" s="80"/>
      <c r="D425" s="80"/>
      <c r="E425" s="81"/>
    </row>
    <row r="426" spans="1:5" x14ac:dyDescent="0.25">
      <c r="A426" s="80"/>
      <c r="B426" s="80"/>
      <c r="C426" s="80"/>
      <c r="D426" s="80"/>
      <c r="E426" s="81"/>
    </row>
    <row r="427" spans="1:5" x14ac:dyDescent="0.25">
      <c r="A427" s="80"/>
      <c r="B427" s="80"/>
      <c r="C427" s="80"/>
      <c r="D427" s="80"/>
      <c r="E427" s="81"/>
    </row>
    <row r="428" spans="1:5" x14ac:dyDescent="0.25">
      <c r="A428" s="80"/>
      <c r="B428" s="80"/>
      <c r="C428" s="80"/>
      <c r="D428" s="80"/>
      <c r="E428" s="81"/>
    </row>
    <row r="429" spans="1:5" x14ac:dyDescent="0.25">
      <c r="A429" s="80"/>
      <c r="B429" s="80"/>
      <c r="C429" s="80"/>
      <c r="D429" s="80"/>
      <c r="E429" s="81"/>
    </row>
    <row r="430" spans="1:5" x14ac:dyDescent="0.25">
      <c r="A430" s="80"/>
      <c r="B430" s="80"/>
      <c r="C430" s="80"/>
      <c r="D430" s="80"/>
      <c r="E430" s="81"/>
    </row>
    <row r="431" spans="1:5" x14ac:dyDescent="0.25">
      <c r="A431" s="80"/>
      <c r="B431" s="80"/>
      <c r="C431" s="80"/>
      <c r="D431" s="80"/>
      <c r="E431" s="81"/>
    </row>
    <row r="432" spans="1:5" x14ac:dyDescent="0.25">
      <c r="A432" s="80"/>
      <c r="B432" s="80"/>
      <c r="C432" s="80"/>
      <c r="D432" s="80"/>
      <c r="E432" s="81"/>
    </row>
    <row r="433" spans="1:5" x14ac:dyDescent="0.25">
      <c r="A433" s="80"/>
      <c r="B433" s="80"/>
      <c r="C433" s="80"/>
      <c r="D433" s="80"/>
      <c r="E433" s="81"/>
    </row>
    <row r="434" spans="1:5" x14ac:dyDescent="0.25">
      <c r="A434" s="80"/>
      <c r="B434" s="80"/>
      <c r="C434" s="80"/>
      <c r="D434" s="80"/>
      <c r="E434" s="81"/>
    </row>
    <row r="435" spans="1:5" x14ac:dyDescent="0.25">
      <c r="A435" s="80"/>
      <c r="B435" s="80"/>
      <c r="C435" s="80"/>
      <c r="D435" s="80"/>
      <c r="E435" s="81"/>
    </row>
    <row r="436" spans="1:5" x14ac:dyDescent="0.25">
      <c r="A436" s="80"/>
      <c r="B436" s="80"/>
      <c r="C436" s="80"/>
      <c r="D436" s="80"/>
      <c r="E436" s="81"/>
    </row>
    <row r="437" spans="1:5" x14ac:dyDescent="0.25">
      <c r="A437" s="80"/>
      <c r="B437" s="80"/>
      <c r="C437" s="80"/>
      <c r="D437" s="80"/>
      <c r="E437" s="81"/>
    </row>
    <row r="438" spans="1:5" x14ac:dyDescent="0.25">
      <c r="A438" s="80"/>
      <c r="B438" s="80"/>
      <c r="C438" s="80"/>
      <c r="D438" s="80"/>
      <c r="E438" s="81"/>
    </row>
    <row r="439" spans="1:5" x14ac:dyDescent="0.25">
      <c r="A439" s="80"/>
      <c r="B439" s="80"/>
      <c r="C439" s="80"/>
      <c r="D439" s="80"/>
      <c r="E439" s="81"/>
    </row>
    <row r="440" spans="1:5" x14ac:dyDescent="0.25">
      <c r="A440" s="80"/>
      <c r="B440" s="80"/>
      <c r="C440" s="80"/>
      <c r="D440" s="80"/>
      <c r="E440" s="81"/>
    </row>
    <row r="441" spans="1:5" x14ac:dyDescent="0.25">
      <c r="A441" s="80"/>
      <c r="B441" s="80"/>
      <c r="C441" s="80"/>
      <c r="D441" s="80"/>
      <c r="E441" s="81"/>
    </row>
    <row r="442" spans="1:5" x14ac:dyDescent="0.25">
      <c r="A442" s="80"/>
      <c r="B442" s="80"/>
      <c r="C442" s="80"/>
      <c r="D442" s="80"/>
      <c r="E442" s="81"/>
    </row>
    <row r="443" spans="1:5" x14ac:dyDescent="0.25">
      <c r="A443" s="80"/>
      <c r="B443" s="80"/>
      <c r="C443" s="80"/>
      <c r="D443" s="80"/>
      <c r="E443" s="81"/>
    </row>
    <row r="444" spans="1:5" x14ac:dyDescent="0.25">
      <c r="A444" s="80"/>
      <c r="B444" s="80"/>
      <c r="C444" s="80"/>
      <c r="D444" s="80"/>
      <c r="E444" s="81"/>
    </row>
    <row r="445" spans="1:5" x14ac:dyDescent="0.25">
      <c r="A445" s="80"/>
      <c r="B445" s="80"/>
      <c r="C445" s="80"/>
      <c r="D445" s="80"/>
      <c r="E445" s="81"/>
    </row>
    <row r="446" spans="1:5" x14ac:dyDescent="0.25">
      <c r="A446" s="80"/>
      <c r="B446" s="80"/>
      <c r="C446" s="80"/>
      <c r="D446" s="80"/>
      <c r="E446" s="81"/>
    </row>
    <row r="447" spans="1:5" x14ac:dyDescent="0.25">
      <c r="A447" s="80"/>
      <c r="B447" s="80"/>
      <c r="C447" s="80"/>
      <c r="D447" s="80"/>
      <c r="E447" s="81"/>
    </row>
    <row r="448" spans="1:5" x14ac:dyDescent="0.25">
      <c r="A448" s="80"/>
      <c r="B448" s="80"/>
      <c r="C448" s="80"/>
      <c r="D448" s="80"/>
      <c r="E448" s="81"/>
    </row>
    <row r="449" spans="1:5" x14ac:dyDescent="0.25">
      <c r="A449" s="80"/>
      <c r="B449" s="80"/>
      <c r="C449" s="80"/>
      <c r="D449" s="80"/>
      <c r="E449" s="81"/>
    </row>
    <row r="450" spans="1:5" x14ac:dyDescent="0.25">
      <c r="A450" s="80"/>
      <c r="B450" s="80"/>
      <c r="C450" s="80"/>
      <c r="D450" s="80"/>
      <c r="E450" s="81"/>
    </row>
    <row r="451" spans="1:5" x14ac:dyDescent="0.25">
      <c r="A451" s="80"/>
      <c r="B451" s="80"/>
      <c r="C451" s="80"/>
      <c r="D451" s="80"/>
      <c r="E451" s="81"/>
    </row>
    <row r="452" spans="1:5" x14ac:dyDescent="0.25">
      <c r="A452" s="80"/>
      <c r="B452" s="80"/>
      <c r="C452" s="80"/>
      <c r="D452" s="80"/>
      <c r="E452" s="81"/>
    </row>
    <row r="453" spans="1:5" x14ac:dyDescent="0.25">
      <c r="A453" s="80"/>
      <c r="B453" s="80"/>
      <c r="C453" s="80"/>
      <c r="D453" s="80"/>
      <c r="E453" s="81"/>
    </row>
    <row r="454" spans="1:5" x14ac:dyDescent="0.25">
      <c r="A454" s="80"/>
      <c r="B454" s="80"/>
      <c r="C454" s="80"/>
      <c r="D454" s="80"/>
      <c r="E454" s="81"/>
    </row>
    <row r="455" spans="1:5" x14ac:dyDescent="0.25">
      <c r="A455" s="80"/>
      <c r="B455" s="80"/>
      <c r="C455" s="80"/>
      <c r="D455" s="80"/>
      <c r="E455" s="81"/>
    </row>
    <row r="456" spans="1:5" x14ac:dyDescent="0.25">
      <c r="A456" s="80"/>
      <c r="B456" s="80"/>
      <c r="C456" s="80"/>
      <c r="D456" s="80"/>
      <c r="E456" s="81"/>
    </row>
    <row r="457" spans="1:5" x14ac:dyDescent="0.25">
      <c r="A457" s="80"/>
      <c r="B457" s="80"/>
      <c r="C457" s="80"/>
      <c r="D457" s="80"/>
      <c r="E457" s="81"/>
    </row>
    <row r="458" spans="1:5" x14ac:dyDescent="0.25">
      <c r="A458" s="80"/>
      <c r="B458" s="80"/>
      <c r="C458" s="80"/>
      <c r="D458" s="80"/>
      <c r="E458" s="81"/>
    </row>
    <row r="459" spans="1:5" x14ac:dyDescent="0.25">
      <c r="A459" s="80"/>
      <c r="B459" s="80"/>
      <c r="C459" s="80"/>
      <c r="D459" s="80"/>
      <c r="E459" s="81"/>
    </row>
    <row r="460" spans="1:5" x14ac:dyDescent="0.25">
      <c r="A460" s="80"/>
      <c r="B460" s="80"/>
      <c r="C460" s="80"/>
      <c r="D460" s="80"/>
      <c r="E460" s="81"/>
    </row>
    <row r="461" spans="1:5" x14ac:dyDescent="0.25">
      <c r="A461" s="80"/>
      <c r="B461" s="80"/>
      <c r="C461" s="80"/>
      <c r="D461" s="80"/>
      <c r="E461" s="81"/>
    </row>
    <row r="462" spans="1:5" x14ac:dyDescent="0.25">
      <c r="A462" s="80"/>
      <c r="B462" s="80"/>
      <c r="C462" s="80"/>
      <c r="D462" s="80"/>
      <c r="E462" s="81"/>
    </row>
    <row r="463" spans="1:5" x14ac:dyDescent="0.25">
      <c r="A463" s="80"/>
      <c r="B463" s="80"/>
      <c r="C463" s="80"/>
      <c r="D463" s="80"/>
      <c r="E463" s="81"/>
    </row>
    <row r="464" spans="1:5" x14ac:dyDescent="0.25">
      <c r="A464" s="80"/>
      <c r="B464" s="80"/>
      <c r="C464" s="80"/>
      <c r="D464" s="80"/>
      <c r="E464" s="81"/>
    </row>
    <row r="465" spans="1:5" x14ac:dyDescent="0.25">
      <c r="A465" s="80"/>
      <c r="B465" s="80"/>
      <c r="C465" s="80"/>
      <c r="D465" s="80"/>
      <c r="E465" s="81"/>
    </row>
    <row r="466" spans="1:5" x14ac:dyDescent="0.25">
      <c r="A466" s="80"/>
      <c r="B466" s="80"/>
      <c r="C466" s="80"/>
      <c r="D466" s="80"/>
      <c r="E466" s="81"/>
    </row>
    <row r="467" spans="1:5" x14ac:dyDescent="0.25">
      <c r="A467" s="80"/>
      <c r="B467" s="80"/>
      <c r="C467" s="80"/>
      <c r="D467" s="80"/>
      <c r="E467" s="81"/>
    </row>
    <row r="468" spans="1:5" x14ac:dyDescent="0.25">
      <c r="A468" s="80"/>
      <c r="B468" s="80"/>
      <c r="C468" s="80"/>
      <c r="D468" s="80"/>
      <c r="E468" s="81"/>
    </row>
    <row r="469" spans="1:5" x14ac:dyDescent="0.25">
      <c r="A469" s="80"/>
      <c r="B469" s="80"/>
      <c r="C469" s="80"/>
      <c r="D469" s="80"/>
      <c r="E469" s="81"/>
    </row>
    <row r="470" spans="1:5" x14ac:dyDescent="0.25">
      <c r="A470" s="80"/>
      <c r="B470" s="80"/>
      <c r="C470" s="80"/>
      <c r="D470" s="80"/>
      <c r="E470" s="81"/>
    </row>
    <row r="471" spans="1:5" x14ac:dyDescent="0.25">
      <c r="A471" s="80"/>
      <c r="B471" s="80"/>
      <c r="C471" s="80"/>
      <c r="D471" s="80"/>
      <c r="E471" s="81"/>
    </row>
    <row r="472" spans="1:5" x14ac:dyDescent="0.25">
      <c r="A472" s="80"/>
      <c r="B472" s="80"/>
      <c r="C472" s="80"/>
      <c r="D472" s="80"/>
      <c r="E472" s="81"/>
    </row>
    <row r="473" spans="1:5" x14ac:dyDescent="0.25">
      <c r="A473" s="80"/>
      <c r="B473" s="80"/>
      <c r="C473" s="80"/>
      <c r="D473" s="80"/>
      <c r="E473" s="81"/>
    </row>
    <row r="474" spans="1:5" x14ac:dyDescent="0.25">
      <c r="A474" s="80"/>
      <c r="B474" s="80"/>
      <c r="C474" s="80"/>
      <c r="D474" s="80"/>
      <c r="E474" s="81"/>
    </row>
    <row r="475" spans="1:5" x14ac:dyDescent="0.25">
      <c r="A475" s="80"/>
      <c r="B475" s="80"/>
      <c r="C475" s="80"/>
      <c r="D475" s="80"/>
      <c r="E475" s="81"/>
    </row>
    <row r="476" spans="1:5" x14ac:dyDescent="0.25">
      <c r="A476" s="80"/>
      <c r="B476" s="80"/>
      <c r="C476" s="80"/>
      <c r="D476" s="80"/>
      <c r="E476" s="81"/>
    </row>
    <row r="477" spans="1:5" x14ac:dyDescent="0.25">
      <c r="A477" s="80"/>
      <c r="B477" s="80"/>
      <c r="C477" s="80"/>
      <c r="D477" s="80"/>
      <c r="E477" s="81"/>
    </row>
    <row r="478" spans="1:5" x14ac:dyDescent="0.25">
      <c r="A478" s="80"/>
      <c r="B478" s="80"/>
      <c r="C478" s="80"/>
      <c r="D478" s="80"/>
      <c r="E478" s="81"/>
    </row>
    <row r="479" spans="1:5" x14ac:dyDescent="0.25">
      <c r="A479" s="80"/>
      <c r="B479" s="80"/>
      <c r="C479" s="80"/>
      <c r="D479" s="80"/>
      <c r="E479" s="81"/>
    </row>
    <row r="480" spans="1:5" x14ac:dyDescent="0.25">
      <c r="A480" s="80"/>
      <c r="B480" s="80"/>
      <c r="C480" s="80"/>
      <c r="D480" s="80"/>
      <c r="E480" s="81"/>
    </row>
    <row r="481" spans="1:5" x14ac:dyDescent="0.25">
      <c r="A481" s="80"/>
      <c r="B481" s="80"/>
      <c r="C481" s="80"/>
      <c r="D481" s="80"/>
      <c r="E481" s="81"/>
    </row>
    <row r="482" spans="1:5" x14ac:dyDescent="0.25">
      <c r="A482" s="80"/>
      <c r="B482" s="80"/>
      <c r="C482" s="80"/>
      <c r="D482" s="80"/>
      <c r="E482" s="81"/>
    </row>
    <row r="483" spans="1:5" x14ac:dyDescent="0.25">
      <c r="A483" s="80"/>
      <c r="B483" s="80"/>
      <c r="C483" s="80"/>
      <c r="D483" s="80"/>
      <c r="E483" s="81"/>
    </row>
    <row r="484" spans="1:5" x14ac:dyDescent="0.25">
      <c r="A484" s="80"/>
      <c r="B484" s="80"/>
      <c r="C484" s="80"/>
      <c r="D484" s="80"/>
      <c r="E484" s="81"/>
    </row>
    <row r="485" spans="1:5" x14ac:dyDescent="0.25">
      <c r="A485" s="80"/>
      <c r="B485" s="80"/>
      <c r="C485" s="80"/>
      <c r="D485" s="80"/>
      <c r="E485" s="81"/>
    </row>
    <row r="486" spans="1:5" x14ac:dyDescent="0.25">
      <c r="A486" s="80"/>
      <c r="B486" s="80"/>
      <c r="C486" s="80"/>
      <c r="D486" s="80"/>
      <c r="E486" s="81"/>
    </row>
    <row r="487" spans="1:5" x14ac:dyDescent="0.25">
      <c r="A487" s="80"/>
      <c r="B487" s="80"/>
      <c r="C487" s="80"/>
      <c r="D487" s="80"/>
      <c r="E487" s="81"/>
    </row>
    <row r="488" spans="1:5" x14ac:dyDescent="0.25">
      <c r="A488" s="80"/>
      <c r="B488" s="80"/>
      <c r="C488" s="80"/>
      <c r="D488" s="80"/>
      <c r="E488" s="81"/>
    </row>
    <row r="489" spans="1:5" x14ac:dyDescent="0.25">
      <c r="A489" s="80"/>
      <c r="B489" s="80"/>
      <c r="C489" s="80"/>
      <c r="D489" s="80"/>
      <c r="E489" s="81"/>
    </row>
    <row r="490" spans="1:5" x14ac:dyDescent="0.25">
      <c r="A490" s="80"/>
      <c r="B490" s="80"/>
      <c r="C490" s="80"/>
      <c r="D490" s="80"/>
      <c r="E490" s="81"/>
    </row>
    <row r="491" spans="1:5" x14ac:dyDescent="0.25">
      <c r="A491" s="80"/>
      <c r="B491" s="80"/>
      <c r="C491" s="80"/>
      <c r="D491" s="80"/>
      <c r="E491" s="81"/>
    </row>
    <row r="492" spans="1:5" x14ac:dyDescent="0.25">
      <c r="A492" s="80"/>
      <c r="B492" s="80"/>
      <c r="C492" s="80"/>
      <c r="D492" s="80"/>
      <c r="E492" s="81"/>
    </row>
    <row r="493" spans="1:5" x14ac:dyDescent="0.25">
      <c r="A493" s="80"/>
      <c r="B493" s="80"/>
      <c r="C493" s="80"/>
      <c r="D493" s="80"/>
      <c r="E493" s="81"/>
    </row>
    <row r="494" spans="1:5" x14ac:dyDescent="0.25">
      <c r="A494" s="80"/>
      <c r="B494" s="80"/>
      <c r="C494" s="80"/>
      <c r="D494" s="80"/>
      <c r="E494" s="81"/>
    </row>
    <row r="495" spans="1:5" x14ac:dyDescent="0.25">
      <c r="A495" s="80"/>
      <c r="B495" s="80"/>
      <c r="C495" s="80"/>
      <c r="D495" s="80"/>
      <c r="E495" s="81"/>
    </row>
    <row r="496" spans="1:5" x14ac:dyDescent="0.25">
      <c r="A496" s="80"/>
      <c r="B496" s="80"/>
      <c r="C496" s="80"/>
      <c r="D496" s="80"/>
      <c r="E496" s="81"/>
    </row>
    <row r="497" spans="1:5" x14ac:dyDescent="0.25">
      <c r="A497" s="80"/>
      <c r="B497" s="80"/>
      <c r="C497" s="80"/>
      <c r="D497" s="80"/>
      <c r="E497" s="81"/>
    </row>
    <row r="498" spans="1:5" x14ac:dyDescent="0.25">
      <c r="A498" s="80"/>
      <c r="B498" s="80"/>
      <c r="C498" s="80"/>
      <c r="D498" s="80"/>
      <c r="E498" s="81"/>
    </row>
    <row r="499" spans="1:5" x14ac:dyDescent="0.25">
      <c r="A499" s="80"/>
      <c r="B499" s="80"/>
      <c r="C499" s="80"/>
      <c r="D499" s="80"/>
      <c r="E499" s="81"/>
    </row>
    <row r="500" spans="1:5" x14ac:dyDescent="0.25">
      <c r="A500" s="80"/>
      <c r="B500" s="80"/>
      <c r="C500" s="80"/>
      <c r="D500" s="80"/>
      <c r="E500" s="81"/>
    </row>
    <row r="501" spans="1:5" x14ac:dyDescent="0.25">
      <c r="A501" s="80"/>
      <c r="B501" s="80"/>
      <c r="C501" s="80"/>
      <c r="D501" s="80"/>
      <c r="E501" s="81"/>
    </row>
    <row r="502" spans="1:5" x14ac:dyDescent="0.25">
      <c r="A502" s="80"/>
      <c r="B502" s="80"/>
      <c r="C502" s="80"/>
      <c r="D502" s="80"/>
      <c r="E502" s="81"/>
    </row>
    <row r="503" spans="1:5" x14ac:dyDescent="0.25">
      <c r="A503" s="80"/>
      <c r="B503" s="80"/>
      <c r="C503" s="80"/>
      <c r="D503" s="80"/>
      <c r="E503" s="81"/>
    </row>
    <row r="504" spans="1:5" x14ac:dyDescent="0.25">
      <c r="A504" s="80"/>
      <c r="B504" s="80"/>
      <c r="C504" s="80"/>
      <c r="D504" s="80"/>
      <c r="E504" s="81"/>
    </row>
    <row r="505" spans="1:5" x14ac:dyDescent="0.25">
      <c r="A505" s="80"/>
      <c r="B505" s="80"/>
      <c r="C505" s="80"/>
      <c r="D505" s="80"/>
      <c r="E505" s="81"/>
    </row>
    <row r="506" spans="1:5" x14ac:dyDescent="0.25">
      <c r="A506" s="80"/>
      <c r="B506" s="80"/>
      <c r="C506" s="80"/>
      <c r="D506" s="80"/>
      <c r="E506" s="81"/>
    </row>
    <row r="507" spans="1:5" x14ac:dyDescent="0.25">
      <c r="A507" s="80"/>
      <c r="B507" s="80"/>
      <c r="C507" s="80"/>
      <c r="D507" s="80"/>
      <c r="E507" s="81"/>
    </row>
    <row r="508" spans="1:5" x14ac:dyDescent="0.25">
      <c r="A508" s="80"/>
      <c r="B508" s="80"/>
      <c r="C508" s="80"/>
      <c r="D508" s="80"/>
      <c r="E508" s="81"/>
    </row>
    <row r="509" spans="1:5" x14ac:dyDescent="0.25">
      <c r="A509" s="80"/>
      <c r="B509" s="80"/>
      <c r="C509" s="80"/>
      <c r="D509" s="80"/>
      <c r="E509" s="81"/>
    </row>
    <row r="510" spans="1:5" x14ac:dyDescent="0.25">
      <c r="A510" s="80"/>
      <c r="B510" s="80"/>
      <c r="C510" s="80"/>
      <c r="D510" s="80"/>
      <c r="E510" s="81"/>
    </row>
    <row r="511" spans="1:5" x14ac:dyDescent="0.25">
      <c r="A511" s="80"/>
      <c r="B511" s="80"/>
      <c r="C511" s="80"/>
      <c r="D511" s="80"/>
      <c r="E511" s="81"/>
    </row>
    <row r="512" spans="1:5" x14ac:dyDescent="0.25">
      <c r="A512" s="80"/>
      <c r="B512" s="80"/>
      <c r="C512" s="80"/>
      <c r="D512" s="80"/>
      <c r="E512" s="81"/>
    </row>
    <row r="513" spans="1:5" x14ac:dyDescent="0.25">
      <c r="A513" s="80"/>
      <c r="B513" s="80"/>
      <c r="C513" s="80"/>
      <c r="D513" s="80"/>
      <c r="E513" s="81"/>
    </row>
    <row r="514" spans="1:5" x14ac:dyDescent="0.25">
      <c r="A514" s="80"/>
      <c r="B514" s="80"/>
      <c r="C514" s="80"/>
      <c r="D514" s="80"/>
      <c r="E514" s="81"/>
    </row>
    <row r="515" spans="1:5" x14ac:dyDescent="0.25">
      <c r="A515" s="80"/>
      <c r="B515" s="80"/>
      <c r="C515" s="80"/>
      <c r="D515" s="80"/>
      <c r="E515" s="81"/>
    </row>
    <row r="516" spans="1:5" x14ac:dyDescent="0.25">
      <c r="A516" s="80"/>
      <c r="B516" s="80"/>
      <c r="C516" s="80"/>
      <c r="D516" s="80"/>
      <c r="E516" s="81"/>
    </row>
    <row r="517" spans="1:5" x14ac:dyDescent="0.25">
      <c r="A517" s="80"/>
      <c r="B517" s="80"/>
      <c r="C517" s="80"/>
      <c r="D517" s="80"/>
      <c r="E517" s="81"/>
    </row>
    <row r="518" spans="1:5" x14ac:dyDescent="0.25">
      <c r="A518" s="80"/>
      <c r="B518" s="80"/>
      <c r="C518" s="80"/>
      <c r="D518" s="80"/>
      <c r="E518" s="81"/>
    </row>
    <row r="519" spans="1:5" x14ac:dyDescent="0.25">
      <c r="A519" s="80"/>
      <c r="B519" s="80"/>
      <c r="C519" s="80"/>
      <c r="D519" s="80"/>
      <c r="E519" s="81"/>
    </row>
    <row r="520" spans="1:5" x14ac:dyDescent="0.25">
      <c r="A520" s="80"/>
      <c r="B520" s="80"/>
      <c r="C520" s="80"/>
      <c r="D520" s="80"/>
      <c r="E520" s="81"/>
    </row>
    <row r="521" spans="1:5" x14ac:dyDescent="0.25">
      <c r="A521" s="80"/>
      <c r="B521" s="80"/>
      <c r="C521" s="80"/>
      <c r="D521" s="80"/>
      <c r="E521" s="81"/>
    </row>
    <row r="522" spans="1:5" x14ac:dyDescent="0.25">
      <c r="A522" s="80"/>
      <c r="B522" s="80"/>
      <c r="C522" s="80"/>
      <c r="D522" s="80"/>
      <c r="E522" s="81"/>
    </row>
    <row r="523" spans="1:5" x14ac:dyDescent="0.25">
      <c r="A523" s="80"/>
      <c r="B523" s="80"/>
      <c r="C523" s="80"/>
      <c r="D523" s="80"/>
      <c r="E523" s="81"/>
    </row>
    <row r="524" spans="1:5" x14ac:dyDescent="0.25">
      <c r="A524" s="80"/>
      <c r="B524" s="80"/>
      <c r="C524" s="80"/>
      <c r="D524" s="80"/>
      <c r="E524" s="81"/>
    </row>
    <row r="525" spans="1:5" x14ac:dyDescent="0.25">
      <c r="A525" s="80"/>
      <c r="B525" s="80"/>
      <c r="C525" s="80"/>
      <c r="D525" s="80"/>
      <c r="E525" s="81"/>
    </row>
    <row r="526" spans="1:5" x14ac:dyDescent="0.25">
      <c r="A526" s="80"/>
      <c r="B526" s="80"/>
      <c r="C526" s="80"/>
      <c r="D526" s="80"/>
      <c r="E526" s="81"/>
    </row>
    <row r="527" spans="1:5" x14ac:dyDescent="0.25">
      <c r="A527" s="80"/>
      <c r="B527" s="80"/>
      <c r="C527" s="80"/>
      <c r="D527" s="80"/>
      <c r="E527" s="81"/>
    </row>
    <row r="528" spans="1:5" x14ac:dyDescent="0.25">
      <c r="A528" s="80"/>
      <c r="B528" s="80"/>
      <c r="C528" s="80"/>
      <c r="D528" s="80"/>
      <c r="E528" s="81"/>
    </row>
    <row r="529" spans="1:5" x14ac:dyDescent="0.25">
      <c r="A529" s="80"/>
      <c r="B529" s="80"/>
      <c r="C529" s="80"/>
      <c r="D529" s="80"/>
      <c r="E529" s="81"/>
    </row>
    <row r="530" spans="1:5" x14ac:dyDescent="0.25">
      <c r="A530" s="80"/>
      <c r="B530" s="80"/>
      <c r="C530" s="80"/>
      <c r="D530" s="80"/>
      <c r="E530" s="81"/>
    </row>
    <row r="531" spans="1:5" x14ac:dyDescent="0.25">
      <c r="A531" s="80"/>
      <c r="B531" s="80"/>
      <c r="C531" s="80"/>
      <c r="D531" s="80"/>
      <c r="E531" s="81"/>
    </row>
    <row r="532" spans="1:5" x14ac:dyDescent="0.25">
      <c r="A532" s="80"/>
      <c r="B532" s="80"/>
      <c r="C532" s="80"/>
      <c r="D532" s="80"/>
      <c r="E532" s="81"/>
    </row>
    <row r="533" spans="1:5" x14ac:dyDescent="0.25">
      <c r="A533" s="80"/>
      <c r="B533" s="80"/>
      <c r="C533" s="80"/>
      <c r="D533" s="80"/>
      <c r="E533" s="81"/>
    </row>
    <row r="534" spans="1:5" x14ac:dyDescent="0.25">
      <c r="A534" s="80"/>
      <c r="B534" s="80"/>
      <c r="C534" s="80"/>
      <c r="D534" s="80"/>
      <c r="E534" s="81"/>
    </row>
    <row r="535" spans="1:5" x14ac:dyDescent="0.25">
      <c r="A535" s="80"/>
      <c r="B535" s="80"/>
      <c r="C535" s="80"/>
      <c r="D535" s="80"/>
      <c r="E535" s="81"/>
    </row>
    <row r="536" spans="1:5" x14ac:dyDescent="0.25">
      <c r="A536" s="80"/>
      <c r="B536" s="80"/>
      <c r="C536" s="80"/>
      <c r="D536" s="80"/>
      <c r="E536" s="81"/>
    </row>
    <row r="537" spans="1:5" x14ac:dyDescent="0.25">
      <c r="A537" s="80"/>
      <c r="B537" s="80"/>
      <c r="C537" s="80"/>
      <c r="D537" s="80"/>
      <c r="E537" s="81"/>
    </row>
    <row r="538" spans="1:5" x14ac:dyDescent="0.25">
      <c r="A538" s="80"/>
      <c r="B538" s="80"/>
      <c r="C538" s="80"/>
      <c r="D538" s="80"/>
      <c r="E538" s="81"/>
    </row>
    <row r="539" spans="1:5" x14ac:dyDescent="0.25">
      <c r="A539" s="80"/>
      <c r="B539" s="80"/>
      <c r="C539" s="80"/>
      <c r="D539" s="80"/>
      <c r="E539" s="81"/>
    </row>
    <row r="540" spans="1:5" x14ac:dyDescent="0.25">
      <c r="A540" s="80"/>
      <c r="B540" s="80"/>
      <c r="C540" s="80"/>
      <c r="D540" s="80"/>
      <c r="E540" s="81"/>
    </row>
    <row r="541" spans="1:5" x14ac:dyDescent="0.25">
      <c r="A541" s="80"/>
      <c r="B541" s="80"/>
      <c r="C541" s="80"/>
      <c r="D541" s="80"/>
      <c r="E541" s="81"/>
    </row>
    <row r="542" spans="1:5" x14ac:dyDescent="0.25">
      <c r="A542" s="80"/>
      <c r="B542" s="80"/>
      <c r="C542" s="80"/>
      <c r="D542" s="80"/>
      <c r="E542" s="81"/>
    </row>
    <row r="543" spans="1:5" x14ac:dyDescent="0.25">
      <c r="A543" s="80"/>
      <c r="B543" s="80"/>
      <c r="C543" s="80"/>
      <c r="D543" s="80"/>
      <c r="E543" s="81"/>
    </row>
    <row r="544" spans="1:5" x14ac:dyDescent="0.25">
      <c r="A544" s="80"/>
      <c r="B544" s="80"/>
      <c r="C544" s="80"/>
      <c r="D544" s="80"/>
      <c r="E544" s="81"/>
    </row>
    <row r="545" spans="1:5" x14ac:dyDescent="0.25">
      <c r="A545" s="80"/>
      <c r="B545" s="80"/>
      <c r="C545" s="80"/>
      <c r="D545" s="80"/>
      <c r="E545" s="81"/>
    </row>
    <row r="546" spans="1:5" x14ac:dyDescent="0.25">
      <c r="A546" s="80"/>
      <c r="B546" s="80"/>
      <c r="C546" s="80"/>
      <c r="D546" s="80"/>
      <c r="E546" s="81"/>
    </row>
    <row r="547" spans="1:5" x14ac:dyDescent="0.25">
      <c r="A547" s="80"/>
      <c r="B547" s="80"/>
      <c r="C547" s="80"/>
      <c r="D547" s="80"/>
      <c r="E547" s="81"/>
    </row>
    <row r="548" spans="1:5" x14ac:dyDescent="0.25">
      <c r="A548" s="80"/>
      <c r="B548" s="80"/>
      <c r="C548" s="80"/>
      <c r="D548" s="80"/>
      <c r="E548" s="81"/>
    </row>
    <row r="549" spans="1:5" x14ac:dyDescent="0.25">
      <c r="A549" s="80"/>
      <c r="B549" s="80"/>
      <c r="C549" s="80"/>
      <c r="D549" s="80"/>
      <c r="E549" s="81"/>
    </row>
    <row r="550" spans="1:5" x14ac:dyDescent="0.25">
      <c r="A550" s="80"/>
      <c r="B550" s="80"/>
      <c r="C550" s="80"/>
      <c r="D550" s="80"/>
      <c r="E550" s="81"/>
    </row>
    <row r="551" spans="1:5" x14ac:dyDescent="0.25">
      <c r="A551" s="80"/>
      <c r="B551" s="80"/>
      <c r="C551" s="80"/>
      <c r="D551" s="80"/>
      <c r="E551" s="81"/>
    </row>
    <row r="552" spans="1:5" x14ac:dyDescent="0.25">
      <c r="A552" s="80"/>
      <c r="B552" s="80"/>
      <c r="C552" s="80"/>
      <c r="D552" s="80"/>
      <c r="E552" s="81"/>
    </row>
    <row r="553" spans="1:5" x14ac:dyDescent="0.25">
      <c r="A553" s="80"/>
      <c r="B553" s="80"/>
      <c r="C553" s="80"/>
      <c r="D553" s="80"/>
      <c r="E553" s="81"/>
    </row>
    <row r="554" spans="1:5" x14ac:dyDescent="0.25">
      <c r="A554" s="80"/>
      <c r="B554" s="80"/>
      <c r="C554" s="80"/>
      <c r="D554" s="80"/>
      <c r="E554" s="81"/>
    </row>
    <row r="555" spans="1:5" x14ac:dyDescent="0.25">
      <c r="A555" s="80"/>
      <c r="B555" s="80"/>
      <c r="C555" s="80"/>
      <c r="D555" s="80"/>
      <c r="E555" s="81"/>
    </row>
    <row r="556" spans="1:5" x14ac:dyDescent="0.25">
      <c r="A556" s="80"/>
      <c r="B556" s="80"/>
      <c r="C556" s="80"/>
      <c r="D556" s="80"/>
      <c r="E556" s="81"/>
    </row>
    <row r="557" spans="1:5" x14ac:dyDescent="0.25">
      <c r="A557" s="80"/>
      <c r="B557" s="80"/>
      <c r="C557" s="80"/>
      <c r="D557" s="80"/>
      <c r="E557" s="81"/>
    </row>
    <row r="558" spans="1:5" x14ac:dyDescent="0.25">
      <c r="A558" s="80"/>
      <c r="B558" s="80"/>
      <c r="C558" s="80"/>
      <c r="D558" s="80"/>
      <c r="E558" s="81"/>
    </row>
    <row r="559" spans="1:5" x14ac:dyDescent="0.25">
      <c r="A559" s="80"/>
      <c r="B559" s="80"/>
      <c r="C559" s="80"/>
      <c r="D559" s="80"/>
      <c r="E559" s="81"/>
    </row>
    <row r="560" spans="1:5" x14ac:dyDescent="0.25">
      <c r="A560" s="80"/>
      <c r="B560" s="80"/>
      <c r="C560" s="80"/>
      <c r="D560" s="80"/>
      <c r="E560" s="81"/>
    </row>
    <row r="561" spans="1:5" x14ac:dyDescent="0.25">
      <c r="A561" s="80"/>
      <c r="B561" s="80"/>
      <c r="C561" s="80"/>
      <c r="D561" s="80"/>
      <c r="E561" s="81"/>
    </row>
    <row r="562" spans="1:5" x14ac:dyDescent="0.25">
      <c r="A562" s="80"/>
      <c r="B562" s="80"/>
      <c r="C562" s="80"/>
      <c r="D562" s="80"/>
      <c r="E562" s="81"/>
    </row>
    <row r="563" spans="1:5" x14ac:dyDescent="0.25">
      <c r="A563" s="80"/>
      <c r="B563" s="80"/>
      <c r="C563" s="80"/>
      <c r="D563" s="80"/>
      <c r="E563" s="81"/>
    </row>
    <row r="564" spans="1:5" x14ac:dyDescent="0.25">
      <c r="A564" s="80"/>
      <c r="B564" s="80"/>
      <c r="C564" s="80"/>
      <c r="D564" s="80"/>
      <c r="E564" s="81"/>
    </row>
    <row r="565" spans="1:5" x14ac:dyDescent="0.25">
      <c r="A565" s="80"/>
      <c r="B565" s="80"/>
      <c r="C565" s="80"/>
      <c r="D565" s="80"/>
      <c r="E565" s="81"/>
    </row>
    <row r="566" spans="1:5" x14ac:dyDescent="0.25">
      <c r="A566" s="80"/>
      <c r="B566" s="80"/>
      <c r="C566" s="80"/>
      <c r="D566" s="80"/>
      <c r="E566" s="81"/>
    </row>
    <row r="567" spans="1:5" x14ac:dyDescent="0.25">
      <c r="A567" s="80"/>
      <c r="B567" s="80"/>
      <c r="C567" s="80"/>
      <c r="D567" s="80"/>
      <c r="E567" s="81"/>
    </row>
    <row r="568" spans="1:5" x14ac:dyDescent="0.25">
      <c r="A568" s="80"/>
      <c r="B568" s="80"/>
      <c r="C568" s="80"/>
      <c r="D568" s="80"/>
      <c r="E568" s="81"/>
    </row>
    <row r="569" spans="1:5" x14ac:dyDescent="0.25">
      <c r="A569" s="80"/>
      <c r="B569" s="80"/>
      <c r="C569" s="80"/>
      <c r="D569" s="80"/>
      <c r="E569" s="81"/>
    </row>
    <row r="570" spans="1:5" x14ac:dyDescent="0.25">
      <c r="A570" s="80"/>
      <c r="B570" s="80"/>
      <c r="C570" s="80"/>
      <c r="D570" s="80"/>
      <c r="E570" s="81"/>
    </row>
    <row r="571" spans="1:5" x14ac:dyDescent="0.25">
      <c r="A571" s="80"/>
      <c r="B571" s="80"/>
      <c r="C571" s="80"/>
      <c r="D571" s="80"/>
      <c r="E571" s="81"/>
    </row>
    <row r="572" spans="1:5" x14ac:dyDescent="0.25">
      <c r="A572" s="80"/>
      <c r="B572" s="80"/>
      <c r="C572" s="80"/>
      <c r="D572" s="80"/>
      <c r="E572" s="81"/>
    </row>
    <row r="573" spans="1:5" x14ac:dyDescent="0.25">
      <c r="A573" s="80"/>
      <c r="B573" s="80"/>
      <c r="C573" s="80"/>
      <c r="D573" s="80"/>
      <c r="E573" s="81"/>
    </row>
    <row r="574" spans="1:5" x14ac:dyDescent="0.25">
      <c r="A574" s="80"/>
      <c r="B574" s="80"/>
      <c r="C574" s="80"/>
      <c r="D574" s="80"/>
      <c r="E574" s="81"/>
    </row>
    <row r="575" spans="1:5" x14ac:dyDescent="0.25">
      <c r="A575" s="80"/>
      <c r="B575" s="80"/>
      <c r="C575" s="80"/>
      <c r="D575" s="80"/>
      <c r="E575" s="81"/>
    </row>
    <row r="576" spans="1:5" x14ac:dyDescent="0.25">
      <c r="A576" s="80"/>
      <c r="B576" s="80"/>
      <c r="C576" s="80"/>
      <c r="D576" s="80"/>
      <c r="E576" s="81"/>
    </row>
    <row r="577" spans="1:5" x14ac:dyDescent="0.25">
      <c r="A577" s="80"/>
      <c r="B577" s="80"/>
      <c r="C577" s="80"/>
      <c r="D577" s="80"/>
      <c r="E577" s="81"/>
    </row>
    <row r="578" spans="1:5" x14ac:dyDescent="0.25">
      <c r="A578" s="80"/>
      <c r="B578" s="80"/>
      <c r="C578" s="80"/>
      <c r="D578" s="80"/>
      <c r="E578" s="81"/>
    </row>
    <row r="579" spans="1:5" x14ac:dyDescent="0.25">
      <c r="A579" s="80"/>
      <c r="B579" s="80"/>
      <c r="C579" s="80"/>
      <c r="D579" s="80"/>
      <c r="E579" s="81"/>
    </row>
    <row r="580" spans="1:5" x14ac:dyDescent="0.25">
      <c r="A580" s="80"/>
      <c r="B580" s="80"/>
      <c r="C580" s="80"/>
      <c r="D580" s="80"/>
      <c r="E580" s="81"/>
    </row>
    <row r="581" spans="1:5" x14ac:dyDescent="0.25">
      <c r="A581" s="80"/>
      <c r="B581" s="80"/>
      <c r="C581" s="80"/>
      <c r="D581" s="80"/>
      <c r="E581" s="81"/>
    </row>
    <row r="582" spans="1:5" x14ac:dyDescent="0.25">
      <c r="A582" s="80"/>
      <c r="B582" s="80"/>
      <c r="C582" s="80"/>
      <c r="D582" s="80"/>
      <c r="E582" s="81"/>
    </row>
    <row r="583" spans="1:5" x14ac:dyDescent="0.25">
      <c r="A583" s="80"/>
      <c r="B583" s="80"/>
      <c r="C583" s="80"/>
      <c r="D583" s="80"/>
      <c r="E583" s="81"/>
    </row>
    <row r="584" spans="1:5" x14ac:dyDescent="0.25">
      <c r="A584" s="80"/>
      <c r="B584" s="80"/>
      <c r="C584" s="80"/>
      <c r="D584" s="80"/>
      <c r="E584" s="81"/>
    </row>
    <row r="585" spans="1:5" x14ac:dyDescent="0.25">
      <c r="A585" s="80"/>
      <c r="B585" s="80"/>
      <c r="C585" s="80"/>
      <c r="D585" s="80"/>
      <c r="E585" s="81"/>
    </row>
    <row r="586" spans="1:5" x14ac:dyDescent="0.25">
      <c r="A586" s="80"/>
      <c r="B586" s="80"/>
      <c r="C586" s="80"/>
      <c r="D586" s="80"/>
      <c r="E586" s="81"/>
    </row>
    <row r="587" spans="1:5" x14ac:dyDescent="0.25">
      <c r="A587" s="80"/>
      <c r="B587" s="80"/>
      <c r="C587" s="80"/>
      <c r="D587" s="80"/>
      <c r="E587" s="81"/>
    </row>
    <row r="588" spans="1:5" x14ac:dyDescent="0.25">
      <c r="A588" s="80"/>
      <c r="B588" s="80"/>
      <c r="C588" s="80"/>
      <c r="D588" s="80"/>
      <c r="E588" s="81"/>
    </row>
    <row r="589" spans="1:5" x14ac:dyDescent="0.25">
      <c r="A589" s="80"/>
      <c r="B589" s="80"/>
      <c r="C589" s="80"/>
      <c r="D589" s="80"/>
      <c r="E589" s="81"/>
    </row>
    <row r="590" spans="1:5" x14ac:dyDescent="0.25">
      <c r="A590" s="80"/>
      <c r="B590" s="80"/>
      <c r="C590" s="80"/>
      <c r="D590" s="80"/>
      <c r="E590" s="81"/>
    </row>
    <row r="591" spans="1:5" x14ac:dyDescent="0.25">
      <c r="A591" s="80"/>
      <c r="B591" s="80"/>
      <c r="C591" s="80"/>
      <c r="D591" s="80"/>
      <c r="E591" s="81"/>
    </row>
    <row r="592" spans="1:5" x14ac:dyDescent="0.25">
      <c r="A592" s="80"/>
      <c r="B592" s="80"/>
      <c r="C592" s="80"/>
      <c r="D592" s="80"/>
      <c r="E592" s="81"/>
    </row>
    <row r="593" spans="1:5" x14ac:dyDescent="0.25">
      <c r="A593" s="80"/>
      <c r="B593" s="80"/>
      <c r="C593" s="80"/>
      <c r="D593" s="80"/>
      <c r="E593" s="81"/>
    </row>
    <row r="594" spans="1:5" x14ac:dyDescent="0.25">
      <c r="A594" s="80"/>
      <c r="B594" s="80"/>
      <c r="C594" s="80"/>
      <c r="D594" s="80"/>
      <c r="E594" s="81"/>
    </row>
    <row r="595" spans="1:5" x14ac:dyDescent="0.25">
      <c r="A595" s="80"/>
      <c r="B595" s="80"/>
      <c r="C595" s="80"/>
      <c r="D595" s="80"/>
      <c r="E595" s="81"/>
    </row>
    <row r="596" spans="1:5" x14ac:dyDescent="0.25">
      <c r="A596" s="80"/>
      <c r="B596" s="80"/>
      <c r="C596" s="80"/>
      <c r="D596" s="80"/>
      <c r="E596" s="81"/>
    </row>
    <row r="597" spans="1:5" x14ac:dyDescent="0.25">
      <c r="A597" s="80"/>
      <c r="B597" s="80"/>
      <c r="C597" s="80"/>
      <c r="D597" s="80"/>
      <c r="E597" s="81"/>
    </row>
    <row r="598" spans="1:5" x14ac:dyDescent="0.25">
      <c r="A598" s="80"/>
      <c r="B598" s="80"/>
      <c r="C598" s="80"/>
      <c r="D598" s="80"/>
      <c r="E598" s="81"/>
    </row>
    <row r="599" spans="1:5" x14ac:dyDescent="0.25">
      <c r="A599" s="80"/>
      <c r="B599" s="80"/>
      <c r="C599" s="80"/>
      <c r="D599" s="80"/>
      <c r="E599" s="81"/>
    </row>
    <row r="600" spans="1:5" x14ac:dyDescent="0.25">
      <c r="A600" s="80"/>
      <c r="B600" s="80"/>
      <c r="C600" s="80"/>
      <c r="D600" s="80"/>
      <c r="E600" s="81"/>
    </row>
    <row r="601" spans="1:5" x14ac:dyDescent="0.25">
      <c r="A601" s="80"/>
      <c r="B601" s="80"/>
      <c r="C601" s="80"/>
      <c r="D601" s="80"/>
      <c r="E601" s="81"/>
    </row>
    <row r="602" spans="1:5" x14ac:dyDescent="0.25">
      <c r="A602" s="80"/>
      <c r="B602" s="80"/>
      <c r="C602" s="80"/>
      <c r="D602" s="80"/>
      <c r="E602" s="81"/>
    </row>
    <row r="603" spans="1:5" x14ac:dyDescent="0.25">
      <c r="A603" s="80"/>
      <c r="B603" s="80"/>
      <c r="C603" s="80"/>
      <c r="D603" s="80"/>
      <c r="E603" s="81"/>
    </row>
    <row r="604" spans="1:5" x14ac:dyDescent="0.25">
      <c r="A604" s="80"/>
      <c r="B604" s="80"/>
      <c r="C604" s="80"/>
      <c r="D604" s="80"/>
      <c r="E604" s="81"/>
    </row>
    <row r="605" spans="1:5" x14ac:dyDescent="0.25">
      <c r="A605" s="80"/>
      <c r="B605" s="80"/>
      <c r="C605" s="80"/>
      <c r="D605" s="80"/>
      <c r="E605" s="81"/>
    </row>
    <row r="606" spans="1:5" x14ac:dyDescent="0.25">
      <c r="A606" s="80"/>
      <c r="B606" s="80"/>
      <c r="C606" s="80"/>
      <c r="D606" s="80"/>
      <c r="E606" s="81"/>
    </row>
    <row r="607" spans="1:5" x14ac:dyDescent="0.25">
      <c r="A607" s="80"/>
      <c r="B607" s="80"/>
      <c r="C607" s="80"/>
      <c r="D607" s="80"/>
      <c r="E607" s="81"/>
    </row>
    <row r="608" spans="1:5" x14ac:dyDescent="0.25">
      <c r="A608" s="80"/>
      <c r="B608" s="80"/>
      <c r="C608" s="80"/>
      <c r="D608" s="80"/>
      <c r="E608" s="81"/>
    </row>
    <row r="609" spans="1:5" x14ac:dyDescent="0.25">
      <c r="A609" s="80"/>
      <c r="B609" s="80"/>
      <c r="C609" s="80"/>
      <c r="D609" s="80"/>
      <c r="E609" s="81"/>
    </row>
    <row r="610" spans="1:5" x14ac:dyDescent="0.25">
      <c r="A610" s="80"/>
      <c r="B610" s="80"/>
      <c r="C610" s="80"/>
      <c r="D610" s="80"/>
      <c r="E610" s="81"/>
    </row>
    <row r="611" spans="1:5" x14ac:dyDescent="0.25">
      <c r="A611" s="80"/>
      <c r="B611" s="80"/>
      <c r="C611" s="80"/>
      <c r="D611" s="80"/>
      <c r="E611" s="81"/>
    </row>
    <row r="612" spans="1:5" x14ac:dyDescent="0.25">
      <c r="A612" s="80"/>
      <c r="B612" s="80"/>
      <c r="C612" s="80"/>
      <c r="D612" s="80"/>
      <c r="E612" s="81"/>
    </row>
    <row r="613" spans="1:5" x14ac:dyDescent="0.25">
      <c r="A613" s="80"/>
      <c r="B613" s="80"/>
      <c r="C613" s="80"/>
      <c r="D613" s="80"/>
      <c r="E613" s="81"/>
    </row>
    <row r="614" spans="1:5" x14ac:dyDescent="0.25">
      <c r="A614" s="80"/>
      <c r="B614" s="80"/>
      <c r="C614" s="80"/>
      <c r="D614" s="80"/>
      <c r="E614" s="81"/>
    </row>
    <row r="615" spans="1:5" x14ac:dyDescent="0.25">
      <c r="A615" s="80"/>
      <c r="B615" s="80"/>
      <c r="C615" s="80"/>
      <c r="D615" s="80"/>
      <c r="E615" s="81"/>
    </row>
    <row r="616" spans="1:5" x14ac:dyDescent="0.25">
      <c r="A616" s="80"/>
      <c r="B616" s="80"/>
      <c r="C616" s="80"/>
      <c r="D616" s="80"/>
      <c r="E616" s="81"/>
    </row>
    <row r="617" spans="1:5" x14ac:dyDescent="0.25">
      <c r="A617" s="80"/>
      <c r="B617" s="80"/>
      <c r="C617" s="80"/>
      <c r="D617" s="80"/>
      <c r="E617" s="81"/>
    </row>
    <row r="618" spans="1:5" x14ac:dyDescent="0.25">
      <c r="A618" s="80"/>
      <c r="B618" s="80"/>
      <c r="C618" s="80"/>
      <c r="D618" s="80"/>
      <c r="E618" s="81"/>
    </row>
    <row r="619" spans="1:5" x14ac:dyDescent="0.25">
      <c r="A619" s="80"/>
      <c r="B619" s="80"/>
      <c r="C619" s="80"/>
      <c r="D619" s="80"/>
      <c r="E619" s="81"/>
    </row>
    <row r="620" spans="1:5" x14ac:dyDescent="0.25">
      <c r="A620" s="80"/>
      <c r="B620" s="80"/>
      <c r="C620" s="80"/>
      <c r="D620" s="80"/>
      <c r="E620" s="81"/>
    </row>
    <row r="621" spans="1:5" x14ac:dyDescent="0.25">
      <c r="A621" s="80"/>
      <c r="B621" s="80"/>
      <c r="C621" s="80"/>
      <c r="D621" s="80"/>
      <c r="E621" s="81"/>
    </row>
    <row r="622" spans="1:5" x14ac:dyDescent="0.25">
      <c r="A622" s="80"/>
      <c r="B622" s="80"/>
      <c r="C622" s="80"/>
      <c r="D622" s="80"/>
      <c r="E622" s="81"/>
    </row>
    <row r="623" spans="1:5" x14ac:dyDescent="0.25">
      <c r="A623" s="80"/>
      <c r="B623" s="80"/>
      <c r="C623" s="80"/>
      <c r="D623" s="80"/>
      <c r="E623" s="81"/>
    </row>
    <row r="624" spans="1:5" x14ac:dyDescent="0.25">
      <c r="A624" s="80"/>
      <c r="B624" s="80"/>
      <c r="C624" s="80"/>
      <c r="D624" s="80"/>
      <c r="E624" s="81"/>
    </row>
    <row r="625" spans="1:5" x14ac:dyDescent="0.25">
      <c r="A625" s="80"/>
      <c r="B625" s="80"/>
      <c r="C625" s="80"/>
      <c r="D625" s="80"/>
      <c r="E625" s="81"/>
    </row>
    <row r="626" spans="1:5" x14ac:dyDescent="0.25">
      <c r="A626" s="80"/>
      <c r="B626" s="80"/>
      <c r="C626" s="80"/>
      <c r="D626" s="80"/>
      <c r="E626" s="81"/>
    </row>
    <row r="627" spans="1:5" x14ac:dyDescent="0.25">
      <c r="A627" s="80"/>
      <c r="B627" s="80"/>
      <c r="C627" s="80"/>
      <c r="D627" s="80"/>
      <c r="E627" s="81"/>
    </row>
    <row r="628" spans="1:5" x14ac:dyDescent="0.25">
      <c r="A628" s="80"/>
      <c r="B628" s="80"/>
      <c r="C628" s="80"/>
      <c r="D628" s="80"/>
      <c r="E628" s="81"/>
    </row>
    <row r="629" spans="1:5" x14ac:dyDescent="0.25">
      <c r="A629" s="80"/>
      <c r="B629" s="80"/>
      <c r="C629" s="80"/>
      <c r="D629" s="80"/>
      <c r="E629" s="81"/>
    </row>
    <row r="630" spans="1:5" x14ac:dyDescent="0.25">
      <c r="A630" s="80"/>
      <c r="B630" s="80"/>
      <c r="C630" s="80"/>
      <c r="D630" s="80"/>
      <c r="E630" s="81"/>
    </row>
    <row r="631" spans="1:5" x14ac:dyDescent="0.25">
      <c r="A631" s="80"/>
      <c r="B631" s="80"/>
      <c r="C631" s="80"/>
      <c r="D631" s="80"/>
      <c r="E631" s="81"/>
    </row>
    <row r="632" spans="1:5" x14ac:dyDescent="0.25">
      <c r="A632" s="80"/>
      <c r="B632" s="80"/>
      <c r="C632" s="80"/>
      <c r="D632" s="80"/>
      <c r="E632" s="81"/>
    </row>
    <row r="633" spans="1:5" x14ac:dyDescent="0.25">
      <c r="A633" s="80"/>
      <c r="B633" s="80"/>
      <c r="C633" s="80"/>
      <c r="D633" s="80"/>
      <c r="E633" s="81"/>
    </row>
    <row r="634" spans="1:5" x14ac:dyDescent="0.25">
      <c r="A634" s="80"/>
      <c r="B634" s="80"/>
      <c r="C634" s="80"/>
      <c r="D634" s="80"/>
      <c r="E634" s="81"/>
    </row>
    <row r="635" spans="1:5" x14ac:dyDescent="0.25">
      <c r="A635" s="80"/>
      <c r="B635" s="80"/>
      <c r="C635" s="80"/>
      <c r="D635" s="80"/>
      <c r="E635" s="81"/>
    </row>
    <row r="636" spans="1:5" x14ac:dyDescent="0.25">
      <c r="A636" s="80"/>
      <c r="B636" s="80"/>
      <c r="C636" s="80"/>
      <c r="D636" s="80"/>
      <c r="E636" s="81"/>
    </row>
    <row r="637" spans="1:5" x14ac:dyDescent="0.25">
      <c r="A637" s="80"/>
      <c r="B637" s="80"/>
      <c r="C637" s="80"/>
      <c r="D637" s="80"/>
      <c r="E637" s="81"/>
    </row>
    <row r="638" spans="1:5" x14ac:dyDescent="0.25">
      <c r="A638" s="80"/>
      <c r="B638" s="80"/>
      <c r="C638" s="80"/>
      <c r="D638" s="80"/>
      <c r="E638" s="81"/>
    </row>
    <row r="639" spans="1:5" x14ac:dyDescent="0.25">
      <c r="A639" s="80"/>
      <c r="B639" s="80"/>
      <c r="C639" s="80"/>
      <c r="D639" s="80"/>
      <c r="E639" s="81"/>
    </row>
    <row r="640" spans="1:5" x14ac:dyDescent="0.25">
      <c r="A640" s="80"/>
      <c r="B640" s="80"/>
      <c r="C640" s="80"/>
      <c r="D640" s="80"/>
      <c r="E640" s="81"/>
    </row>
    <row r="641" spans="1:5" x14ac:dyDescent="0.25">
      <c r="A641" s="80"/>
      <c r="B641" s="80"/>
      <c r="C641" s="80"/>
      <c r="D641" s="80"/>
      <c r="E641" s="81"/>
    </row>
    <row r="642" spans="1:5" x14ac:dyDescent="0.25">
      <c r="A642" s="80"/>
      <c r="B642" s="80"/>
      <c r="C642" s="80"/>
      <c r="D642" s="80"/>
      <c r="E642" s="81"/>
    </row>
    <row r="643" spans="1:5" x14ac:dyDescent="0.25">
      <c r="A643" s="80"/>
      <c r="B643" s="80"/>
      <c r="C643" s="80"/>
      <c r="D643" s="80"/>
      <c r="E643" s="81"/>
    </row>
    <row r="644" spans="1:5" x14ac:dyDescent="0.25">
      <c r="A644" s="80"/>
      <c r="B644" s="80"/>
      <c r="C644" s="80"/>
      <c r="D644" s="80"/>
      <c r="E644" s="81"/>
    </row>
    <row r="645" spans="1:5" x14ac:dyDescent="0.25">
      <c r="A645" s="80"/>
      <c r="B645" s="80"/>
      <c r="C645" s="80"/>
      <c r="D645" s="80"/>
      <c r="E645" s="81"/>
    </row>
    <row r="646" spans="1:5" x14ac:dyDescent="0.25">
      <c r="A646" s="80"/>
      <c r="B646" s="80"/>
      <c r="C646" s="80"/>
      <c r="D646" s="80"/>
      <c r="E646" s="81"/>
    </row>
    <row r="647" spans="1:5" x14ac:dyDescent="0.25">
      <c r="A647" s="80"/>
      <c r="B647" s="80"/>
      <c r="C647" s="80"/>
      <c r="D647" s="80"/>
      <c r="E647" s="81"/>
    </row>
    <row r="648" spans="1:5" x14ac:dyDescent="0.25">
      <c r="A648" s="80"/>
      <c r="B648" s="80"/>
      <c r="C648" s="80"/>
      <c r="D648" s="80"/>
      <c r="E648" s="81"/>
    </row>
    <row r="649" spans="1:5" x14ac:dyDescent="0.25">
      <c r="A649" s="80"/>
      <c r="B649" s="80"/>
      <c r="C649" s="80"/>
      <c r="D649" s="80"/>
      <c r="E649" s="81"/>
    </row>
    <row r="650" spans="1:5" x14ac:dyDescent="0.25">
      <c r="A650" s="80"/>
      <c r="B650" s="80"/>
      <c r="C650" s="80"/>
      <c r="D650" s="80"/>
      <c r="E650" s="81"/>
    </row>
    <row r="651" spans="1:5" x14ac:dyDescent="0.25">
      <c r="A651" s="80"/>
      <c r="B651" s="80"/>
      <c r="C651" s="80"/>
      <c r="D651" s="80"/>
      <c r="E651" s="81"/>
    </row>
    <row r="652" spans="1:5" x14ac:dyDescent="0.25">
      <c r="A652" s="80"/>
      <c r="B652" s="80"/>
      <c r="C652" s="80"/>
      <c r="D652" s="80"/>
      <c r="E652" s="81"/>
    </row>
    <row r="653" spans="1:5" x14ac:dyDescent="0.25">
      <c r="A653" s="80"/>
      <c r="B653" s="80"/>
      <c r="C653" s="80"/>
      <c r="D653" s="80"/>
      <c r="E653" s="81"/>
    </row>
    <row r="654" spans="1:5" x14ac:dyDescent="0.25">
      <c r="A654" s="80"/>
      <c r="B654" s="80"/>
      <c r="C654" s="80"/>
      <c r="D654" s="80"/>
      <c r="E654" s="81"/>
    </row>
    <row r="655" spans="1:5" x14ac:dyDescent="0.25">
      <c r="A655" s="80"/>
      <c r="B655" s="80"/>
      <c r="C655" s="80"/>
      <c r="D655" s="80"/>
      <c r="E655" s="81"/>
    </row>
    <row r="656" spans="1:5" x14ac:dyDescent="0.25">
      <c r="A656" s="80"/>
      <c r="B656" s="80"/>
      <c r="C656" s="80"/>
      <c r="D656" s="80"/>
      <c r="E656" s="81"/>
    </row>
    <row r="657" spans="1:5" x14ac:dyDescent="0.25">
      <c r="A657" s="80"/>
      <c r="B657" s="80"/>
      <c r="C657" s="80"/>
      <c r="D657" s="80"/>
      <c r="E657" s="81"/>
    </row>
    <row r="658" spans="1:5" x14ac:dyDescent="0.25">
      <c r="A658" s="80"/>
      <c r="B658" s="80"/>
      <c r="C658" s="80"/>
      <c r="D658" s="80"/>
      <c r="E658" s="81"/>
    </row>
    <row r="659" spans="1:5" x14ac:dyDescent="0.25">
      <c r="A659" s="80"/>
      <c r="B659" s="80"/>
      <c r="C659" s="80"/>
      <c r="D659" s="80"/>
      <c r="E659" s="81"/>
    </row>
    <row r="660" spans="1:5" x14ac:dyDescent="0.25">
      <c r="A660" s="80"/>
      <c r="B660" s="80"/>
      <c r="C660" s="80"/>
      <c r="D660" s="80"/>
      <c r="E660" s="81"/>
    </row>
    <row r="661" spans="1:5" x14ac:dyDescent="0.25">
      <c r="A661" s="80"/>
      <c r="B661" s="80"/>
      <c r="C661" s="80"/>
      <c r="D661" s="80"/>
      <c r="E661" s="81"/>
    </row>
    <row r="662" spans="1:5" x14ac:dyDescent="0.25">
      <c r="A662" s="80"/>
      <c r="B662" s="80"/>
      <c r="C662" s="80"/>
      <c r="D662" s="80"/>
      <c r="E662" s="81"/>
    </row>
    <row r="663" spans="1:5" x14ac:dyDescent="0.25">
      <c r="A663" s="80"/>
      <c r="B663" s="80"/>
      <c r="C663" s="80"/>
      <c r="D663" s="80"/>
      <c r="E663" s="81"/>
    </row>
    <row r="664" spans="1:5" x14ac:dyDescent="0.25">
      <c r="A664" s="80"/>
      <c r="B664" s="80"/>
      <c r="C664" s="80"/>
      <c r="D664" s="80"/>
      <c r="E664" s="81"/>
    </row>
    <row r="665" spans="1:5" x14ac:dyDescent="0.25">
      <c r="A665" s="80"/>
      <c r="B665" s="80"/>
      <c r="C665" s="80"/>
      <c r="D665" s="80"/>
      <c r="E665" s="81"/>
    </row>
    <row r="666" spans="1:5" x14ac:dyDescent="0.25">
      <c r="A666" s="80"/>
      <c r="B666" s="80"/>
      <c r="C666" s="80"/>
      <c r="D666" s="80"/>
      <c r="E666" s="81"/>
    </row>
    <row r="667" spans="1:5" x14ac:dyDescent="0.25">
      <c r="A667" s="80"/>
      <c r="B667" s="80"/>
      <c r="C667" s="80"/>
      <c r="D667" s="80"/>
      <c r="E667" s="81"/>
    </row>
    <row r="668" spans="1:5" x14ac:dyDescent="0.25">
      <c r="A668" s="80"/>
      <c r="B668" s="80"/>
      <c r="C668" s="80"/>
      <c r="D668" s="80"/>
      <c r="E668" s="81"/>
    </row>
    <row r="669" spans="1:5" x14ac:dyDescent="0.25">
      <c r="A669" s="80"/>
      <c r="B669" s="80"/>
      <c r="C669" s="80"/>
      <c r="D669" s="80"/>
      <c r="E669" s="81"/>
    </row>
    <row r="670" spans="1:5" x14ac:dyDescent="0.25">
      <c r="A670" s="80"/>
      <c r="B670" s="80"/>
      <c r="C670" s="80"/>
      <c r="D670" s="80"/>
      <c r="E670" s="81"/>
    </row>
    <row r="671" spans="1:5" x14ac:dyDescent="0.25">
      <c r="A671" s="80"/>
      <c r="B671" s="80"/>
      <c r="C671" s="80"/>
      <c r="D671" s="80"/>
      <c r="E671" s="81"/>
    </row>
    <row r="672" spans="1:5" x14ac:dyDescent="0.25">
      <c r="A672" s="80"/>
      <c r="B672" s="80"/>
      <c r="C672" s="80"/>
      <c r="D672" s="80"/>
      <c r="E672" s="81"/>
    </row>
    <row r="673" spans="1:5" x14ac:dyDescent="0.25">
      <c r="A673" s="80"/>
      <c r="B673" s="80"/>
      <c r="C673" s="80"/>
      <c r="D673" s="80"/>
      <c r="E673" s="81"/>
    </row>
    <row r="674" spans="1:5" x14ac:dyDescent="0.25">
      <c r="A674" s="80"/>
      <c r="B674" s="80"/>
      <c r="C674" s="80"/>
      <c r="D674" s="80"/>
      <c r="E674" s="81"/>
    </row>
    <row r="675" spans="1:5" x14ac:dyDescent="0.25">
      <c r="A675" s="80"/>
      <c r="B675" s="80"/>
      <c r="C675" s="80"/>
      <c r="D675" s="80"/>
      <c r="E675" s="81"/>
    </row>
    <row r="676" spans="1:5" x14ac:dyDescent="0.25">
      <c r="A676" s="80"/>
      <c r="B676" s="80"/>
      <c r="C676" s="80"/>
      <c r="D676" s="80"/>
      <c r="E676" s="81"/>
    </row>
    <row r="677" spans="1:5" x14ac:dyDescent="0.25">
      <c r="A677" s="80"/>
      <c r="B677" s="80"/>
      <c r="C677" s="80"/>
      <c r="D677" s="80"/>
      <c r="E677" s="81"/>
    </row>
    <row r="678" spans="1:5" x14ac:dyDescent="0.25">
      <c r="A678" s="80"/>
      <c r="B678" s="80"/>
      <c r="C678" s="80"/>
      <c r="D678" s="80"/>
      <c r="E678" s="81"/>
    </row>
    <row r="679" spans="1:5" x14ac:dyDescent="0.25">
      <c r="A679" s="80"/>
      <c r="B679" s="80"/>
      <c r="C679" s="80"/>
      <c r="D679" s="80"/>
      <c r="E679" s="81"/>
    </row>
    <row r="680" spans="1:5" x14ac:dyDescent="0.25">
      <c r="A680" s="80"/>
      <c r="B680" s="80"/>
      <c r="C680" s="80"/>
      <c r="D680" s="80"/>
      <c r="E680" s="81"/>
    </row>
    <row r="681" spans="1:5" x14ac:dyDescent="0.25">
      <c r="A681" s="80"/>
      <c r="B681" s="80"/>
      <c r="C681" s="80"/>
      <c r="D681" s="80"/>
      <c r="E681" s="81"/>
    </row>
    <row r="682" spans="1:5" x14ac:dyDescent="0.25">
      <c r="A682" s="80"/>
      <c r="B682" s="80"/>
      <c r="C682" s="80"/>
      <c r="D682" s="80"/>
      <c r="E682" s="81"/>
    </row>
    <row r="683" spans="1:5" x14ac:dyDescent="0.25">
      <c r="A683" s="80"/>
      <c r="B683" s="80"/>
      <c r="C683" s="80"/>
      <c r="D683" s="80"/>
      <c r="E683" s="81"/>
    </row>
    <row r="684" spans="1:5" x14ac:dyDescent="0.25">
      <c r="A684" s="80"/>
      <c r="B684" s="80"/>
      <c r="C684" s="80"/>
      <c r="D684" s="80"/>
      <c r="E684" s="81"/>
    </row>
    <row r="685" spans="1:5" x14ac:dyDescent="0.25">
      <c r="A685" s="80"/>
      <c r="B685" s="80"/>
      <c r="C685" s="80"/>
      <c r="D685" s="80"/>
      <c r="E685" s="81"/>
    </row>
    <row r="686" spans="1:5" x14ac:dyDescent="0.25">
      <c r="A686" s="80"/>
      <c r="B686" s="80"/>
      <c r="C686" s="80"/>
      <c r="D686" s="80"/>
      <c r="E686" s="81"/>
    </row>
    <row r="687" spans="1:5" x14ac:dyDescent="0.25">
      <c r="A687" s="80"/>
      <c r="B687" s="80"/>
      <c r="C687" s="80"/>
      <c r="D687" s="80"/>
      <c r="E687" s="81"/>
    </row>
    <row r="688" spans="1:5" x14ac:dyDescent="0.25">
      <c r="A688" s="80"/>
      <c r="B688" s="80"/>
      <c r="C688" s="80"/>
      <c r="D688" s="80"/>
      <c r="E688" s="81"/>
    </row>
    <row r="689" spans="1:5" x14ac:dyDescent="0.25">
      <c r="A689" s="80"/>
      <c r="B689" s="80"/>
      <c r="C689" s="80"/>
      <c r="D689" s="80"/>
      <c r="E689" s="81"/>
    </row>
    <row r="690" spans="1:5" x14ac:dyDescent="0.25">
      <c r="A690" s="80"/>
      <c r="B690" s="80"/>
      <c r="C690" s="80"/>
      <c r="D690" s="80"/>
      <c r="E690" s="81"/>
    </row>
    <row r="691" spans="1:5" x14ac:dyDescent="0.25">
      <c r="A691" s="80"/>
      <c r="B691" s="80"/>
      <c r="C691" s="80"/>
      <c r="D691" s="80"/>
      <c r="E691" s="81"/>
    </row>
    <row r="692" spans="1:5" x14ac:dyDescent="0.25">
      <c r="A692" s="80"/>
      <c r="B692" s="80"/>
      <c r="C692" s="80"/>
      <c r="D692" s="80"/>
      <c r="E692" s="81"/>
    </row>
    <row r="693" spans="1:5" x14ac:dyDescent="0.25">
      <c r="A693" s="80"/>
      <c r="B693" s="80"/>
      <c r="C693" s="80"/>
      <c r="D693" s="80"/>
      <c r="E693" s="81"/>
    </row>
    <row r="694" spans="1:5" x14ac:dyDescent="0.25">
      <c r="A694" s="80"/>
      <c r="B694" s="80"/>
      <c r="C694" s="80"/>
      <c r="D694" s="80"/>
      <c r="E694" s="81"/>
    </row>
    <row r="695" spans="1:5" x14ac:dyDescent="0.25">
      <c r="A695" s="80"/>
      <c r="B695" s="80"/>
      <c r="C695" s="80"/>
      <c r="D695" s="80"/>
      <c r="E695" s="81"/>
    </row>
    <row r="696" spans="1:5" x14ac:dyDescent="0.25">
      <c r="A696" s="80"/>
      <c r="B696" s="80"/>
      <c r="C696" s="80"/>
      <c r="D696" s="80"/>
      <c r="E696" s="81"/>
    </row>
    <row r="697" spans="1:5" x14ac:dyDescent="0.25">
      <c r="A697" s="80"/>
      <c r="B697" s="80"/>
      <c r="C697" s="80"/>
      <c r="D697" s="80"/>
      <c r="E697" s="81"/>
    </row>
    <row r="698" spans="1:5" x14ac:dyDescent="0.25">
      <c r="A698" s="80"/>
      <c r="B698" s="80"/>
      <c r="C698" s="80"/>
      <c r="D698" s="80"/>
      <c r="E698" s="81"/>
    </row>
    <row r="699" spans="1:5" x14ac:dyDescent="0.25">
      <c r="A699" s="80"/>
      <c r="B699" s="80"/>
      <c r="C699" s="80"/>
      <c r="D699" s="80"/>
      <c r="E699" s="81"/>
    </row>
    <row r="700" spans="1:5" x14ac:dyDescent="0.25">
      <c r="A700" s="80"/>
      <c r="B700" s="80"/>
      <c r="C700" s="80"/>
      <c r="D700" s="80"/>
      <c r="E700" s="81"/>
    </row>
    <row r="701" spans="1:5" x14ac:dyDescent="0.25">
      <c r="A701" s="80"/>
      <c r="B701" s="80"/>
      <c r="C701" s="80"/>
      <c r="D701" s="80"/>
      <c r="E701" s="81"/>
    </row>
    <row r="702" spans="1:5" x14ac:dyDescent="0.25">
      <c r="A702" s="80"/>
      <c r="B702" s="80"/>
      <c r="C702" s="80"/>
      <c r="D702" s="80"/>
      <c r="E702" s="81"/>
    </row>
    <row r="703" spans="1:5" x14ac:dyDescent="0.25">
      <c r="A703" s="80"/>
      <c r="B703" s="80"/>
      <c r="C703" s="80"/>
      <c r="D703" s="80"/>
      <c r="E703" s="81"/>
    </row>
    <row r="704" spans="1:5" x14ac:dyDescent="0.25">
      <c r="A704" s="80"/>
      <c r="B704" s="80"/>
      <c r="C704" s="80"/>
      <c r="D704" s="80"/>
      <c r="E704" s="81"/>
    </row>
    <row r="705" spans="1:5" x14ac:dyDescent="0.25">
      <c r="A705" s="80"/>
      <c r="B705" s="80"/>
      <c r="C705" s="80"/>
      <c r="D705" s="80"/>
      <c r="E705" s="81"/>
    </row>
    <row r="706" spans="1:5" x14ac:dyDescent="0.25">
      <c r="A706" s="80"/>
      <c r="B706" s="80"/>
      <c r="C706" s="80"/>
      <c r="D706" s="80"/>
      <c r="E706" s="81"/>
    </row>
    <row r="707" spans="1:5" x14ac:dyDescent="0.25">
      <c r="A707" s="80"/>
      <c r="B707" s="80"/>
      <c r="C707" s="80"/>
      <c r="D707" s="80"/>
      <c r="E707" s="81"/>
    </row>
    <row r="708" spans="1:5" x14ac:dyDescent="0.25">
      <c r="A708" s="80"/>
      <c r="B708" s="80"/>
      <c r="C708" s="80"/>
      <c r="D708" s="80"/>
      <c r="E708" s="81"/>
    </row>
    <row r="709" spans="1:5" x14ac:dyDescent="0.25">
      <c r="A709" s="80"/>
      <c r="B709" s="80"/>
      <c r="C709" s="80"/>
      <c r="D709" s="80"/>
      <c r="E709" s="81"/>
    </row>
    <row r="710" spans="1:5" x14ac:dyDescent="0.25">
      <c r="A710" s="80"/>
      <c r="B710" s="80"/>
      <c r="C710" s="80"/>
      <c r="D710" s="80"/>
      <c r="E710" s="81"/>
    </row>
    <row r="711" spans="1:5" x14ac:dyDescent="0.25">
      <c r="A711" s="80"/>
      <c r="B711" s="80"/>
      <c r="C711" s="80"/>
      <c r="D711" s="80"/>
      <c r="E711" s="81"/>
    </row>
    <row r="712" spans="1:5" x14ac:dyDescent="0.25">
      <c r="A712" s="80"/>
      <c r="B712" s="80"/>
      <c r="C712" s="80"/>
      <c r="D712" s="80"/>
      <c r="E712" s="81"/>
    </row>
    <row r="713" spans="1:5" x14ac:dyDescent="0.25">
      <c r="A713" s="80"/>
      <c r="B713" s="80"/>
      <c r="C713" s="80"/>
      <c r="D713" s="80"/>
      <c r="E713" s="81"/>
    </row>
    <row r="714" spans="1:5" x14ac:dyDescent="0.25">
      <c r="A714" s="80"/>
      <c r="B714" s="80"/>
      <c r="C714" s="80"/>
      <c r="D714" s="80"/>
      <c r="E714" s="81"/>
    </row>
    <row r="715" spans="1:5" x14ac:dyDescent="0.25">
      <c r="A715" s="80"/>
      <c r="B715" s="80"/>
      <c r="C715" s="80"/>
      <c r="D715" s="80"/>
      <c r="E715" s="81"/>
    </row>
    <row r="716" spans="1:5" x14ac:dyDescent="0.25">
      <c r="A716" s="80"/>
      <c r="B716" s="80"/>
      <c r="C716" s="80"/>
      <c r="D716" s="80"/>
      <c r="E716" s="81"/>
    </row>
    <row r="717" spans="1:5" x14ac:dyDescent="0.25">
      <c r="A717" s="80"/>
      <c r="B717" s="80"/>
      <c r="C717" s="80"/>
      <c r="D717" s="80"/>
      <c r="E717" s="81"/>
    </row>
    <row r="718" spans="1:5" x14ac:dyDescent="0.25">
      <c r="A718" s="80"/>
      <c r="B718" s="80"/>
      <c r="C718" s="80"/>
      <c r="D718" s="80"/>
      <c r="E718" s="81"/>
    </row>
    <row r="719" spans="1:5" x14ac:dyDescent="0.25">
      <c r="A719" s="80"/>
      <c r="B719" s="80"/>
      <c r="C719" s="80"/>
      <c r="D719" s="80"/>
      <c r="E719" s="81"/>
    </row>
    <row r="720" spans="1:5" x14ac:dyDescent="0.25">
      <c r="A720" s="80"/>
      <c r="B720" s="80"/>
      <c r="C720" s="80"/>
      <c r="D720" s="80"/>
      <c r="E720" s="81"/>
    </row>
    <row r="721" spans="1:5" x14ac:dyDescent="0.25">
      <c r="A721" s="80"/>
      <c r="B721" s="80"/>
      <c r="C721" s="80"/>
      <c r="D721" s="80"/>
      <c r="E721" s="81"/>
    </row>
    <row r="722" spans="1:5" x14ac:dyDescent="0.25">
      <c r="A722" s="80"/>
      <c r="B722" s="80"/>
      <c r="C722" s="80"/>
      <c r="D722" s="80"/>
      <c r="E722" s="81"/>
    </row>
    <row r="723" spans="1:5" x14ac:dyDescent="0.25">
      <c r="A723" s="80"/>
      <c r="B723" s="80"/>
      <c r="C723" s="80"/>
      <c r="D723" s="80"/>
      <c r="E723" s="81"/>
    </row>
    <row r="724" spans="1:5" x14ac:dyDescent="0.25">
      <c r="A724" s="80"/>
      <c r="B724" s="80"/>
      <c r="C724" s="80"/>
      <c r="D724" s="80"/>
      <c r="E724" s="81"/>
    </row>
    <row r="725" spans="1:5" x14ac:dyDescent="0.25">
      <c r="A725" s="80"/>
      <c r="B725" s="80"/>
      <c r="C725" s="80"/>
      <c r="D725" s="80"/>
      <c r="E725" s="81"/>
    </row>
    <row r="726" spans="1:5" x14ac:dyDescent="0.25">
      <c r="A726" s="80"/>
      <c r="B726" s="80"/>
      <c r="C726" s="80"/>
      <c r="D726" s="80"/>
      <c r="E726" s="81"/>
    </row>
    <row r="727" spans="1:5" x14ac:dyDescent="0.25">
      <c r="A727" s="80"/>
      <c r="B727" s="80"/>
      <c r="C727" s="80"/>
      <c r="D727" s="80"/>
      <c r="E727" s="81"/>
    </row>
    <row r="728" spans="1:5" x14ac:dyDescent="0.25">
      <c r="A728" s="80"/>
      <c r="B728" s="80"/>
      <c r="C728" s="80"/>
      <c r="D728" s="80"/>
      <c r="E728" s="81"/>
    </row>
    <row r="729" spans="1:5" x14ac:dyDescent="0.25">
      <c r="A729" s="80"/>
      <c r="B729" s="80"/>
      <c r="C729" s="80"/>
      <c r="D729" s="80"/>
      <c r="E729" s="81"/>
    </row>
    <row r="730" spans="1:5" x14ac:dyDescent="0.25">
      <c r="A730" s="80"/>
      <c r="B730" s="80"/>
      <c r="C730" s="80"/>
      <c r="D730" s="80"/>
      <c r="E730" s="81"/>
    </row>
    <row r="731" spans="1:5" x14ac:dyDescent="0.25">
      <c r="A731" s="80"/>
      <c r="B731" s="80"/>
      <c r="C731" s="80"/>
      <c r="D731" s="80"/>
      <c r="E731" s="81"/>
    </row>
    <row r="732" spans="1:5" x14ac:dyDescent="0.25">
      <c r="A732" s="80"/>
      <c r="B732" s="80"/>
      <c r="C732" s="80"/>
      <c r="D732" s="80"/>
      <c r="E732" s="81"/>
    </row>
    <row r="733" spans="1:5" x14ac:dyDescent="0.25">
      <c r="A733" s="80"/>
      <c r="B733" s="80"/>
      <c r="C733" s="80"/>
      <c r="D733" s="80"/>
      <c r="E733" s="81"/>
    </row>
    <row r="734" spans="1:5" x14ac:dyDescent="0.25">
      <c r="A734" s="80"/>
      <c r="B734" s="80"/>
      <c r="C734" s="80"/>
      <c r="D734" s="80"/>
      <c r="E734" s="81"/>
    </row>
    <row r="735" spans="1:5" x14ac:dyDescent="0.25">
      <c r="A735" s="80"/>
      <c r="B735" s="80"/>
      <c r="C735" s="80"/>
      <c r="D735" s="80"/>
      <c r="E735" s="81"/>
    </row>
    <row r="736" spans="1:5" x14ac:dyDescent="0.25">
      <c r="A736" s="80"/>
      <c r="B736" s="80"/>
      <c r="C736" s="80"/>
      <c r="D736" s="80"/>
      <c r="E736" s="81"/>
    </row>
    <row r="737" spans="1:5" x14ac:dyDescent="0.25">
      <c r="A737" s="80"/>
      <c r="B737" s="80"/>
      <c r="C737" s="80"/>
      <c r="D737" s="80"/>
      <c r="E737" s="81"/>
    </row>
    <row r="738" spans="1:5" x14ac:dyDescent="0.25">
      <c r="A738" s="80"/>
      <c r="B738" s="80"/>
      <c r="C738" s="80"/>
      <c r="D738" s="80"/>
      <c r="E738" s="81"/>
    </row>
    <row r="739" spans="1:5" x14ac:dyDescent="0.25">
      <c r="A739" s="80"/>
      <c r="B739" s="80"/>
      <c r="C739" s="80"/>
      <c r="D739" s="80"/>
      <c r="E739" s="81"/>
    </row>
    <row r="740" spans="1:5" x14ac:dyDescent="0.25">
      <c r="A740" s="80"/>
      <c r="B740" s="80"/>
      <c r="C740" s="80"/>
      <c r="D740" s="80"/>
      <c r="E740" s="81"/>
    </row>
    <row r="741" spans="1:5" x14ac:dyDescent="0.25">
      <c r="A741" s="80"/>
      <c r="B741" s="80"/>
      <c r="C741" s="80"/>
      <c r="D741" s="80"/>
      <c r="E741" s="81"/>
    </row>
    <row r="742" spans="1:5" x14ac:dyDescent="0.25">
      <c r="A742" s="80"/>
      <c r="B742" s="80"/>
      <c r="C742" s="80"/>
      <c r="D742" s="80"/>
      <c r="E742" s="81"/>
    </row>
    <row r="743" spans="1:5" x14ac:dyDescent="0.25">
      <c r="A743" s="80"/>
      <c r="B743" s="80"/>
      <c r="C743" s="80"/>
      <c r="D743" s="80"/>
      <c r="E743" s="81"/>
    </row>
    <row r="744" spans="1:5" x14ac:dyDescent="0.25">
      <c r="A744" s="80"/>
      <c r="B744" s="80"/>
      <c r="C744" s="80"/>
      <c r="D744" s="80"/>
      <c r="E744" s="81"/>
    </row>
    <row r="745" spans="1:5" x14ac:dyDescent="0.25">
      <c r="A745" s="80"/>
      <c r="B745" s="80"/>
      <c r="C745" s="80"/>
      <c r="D745" s="80"/>
      <c r="E745" s="81"/>
    </row>
    <row r="746" spans="1:5" x14ac:dyDescent="0.25">
      <c r="A746" s="80"/>
      <c r="B746" s="80"/>
      <c r="C746" s="80"/>
      <c r="D746" s="80"/>
      <c r="E746" s="81"/>
    </row>
    <row r="747" spans="1:5" x14ac:dyDescent="0.25">
      <c r="A747" s="80"/>
      <c r="B747" s="80"/>
      <c r="C747" s="80"/>
      <c r="D747" s="80"/>
      <c r="E747" s="81"/>
    </row>
    <row r="748" spans="1:5" x14ac:dyDescent="0.25">
      <c r="A748" s="80"/>
      <c r="B748" s="80"/>
      <c r="C748" s="80"/>
      <c r="D748" s="80"/>
      <c r="E748" s="81"/>
    </row>
    <row r="749" spans="1:5" x14ac:dyDescent="0.25">
      <c r="A749" s="80"/>
      <c r="B749" s="80"/>
      <c r="C749" s="80"/>
      <c r="D749" s="80"/>
      <c r="E749" s="81"/>
    </row>
    <row r="750" spans="1:5" x14ac:dyDescent="0.25">
      <c r="A750" s="80"/>
      <c r="B750" s="80"/>
      <c r="C750" s="80"/>
      <c r="D750" s="80"/>
      <c r="E750" s="81"/>
    </row>
    <row r="751" spans="1:5" x14ac:dyDescent="0.25">
      <c r="A751" s="80"/>
      <c r="B751" s="80"/>
      <c r="C751" s="80"/>
      <c r="D751" s="80"/>
      <c r="E751" s="81"/>
    </row>
    <row r="752" spans="1:5" x14ac:dyDescent="0.25">
      <c r="A752" s="80"/>
      <c r="B752" s="80"/>
      <c r="C752" s="80"/>
      <c r="D752" s="80"/>
      <c r="E752" s="81"/>
    </row>
    <row r="753" spans="1:5" x14ac:dyDescent="0.25">
      <c r="A753" s="80"/>
      <c r="B753" s="80"/>
      <c r="C753" s="80"/>
      <c r="D753" s="80"/>
      <c r="E753" s="81"/>
    </row>
    <row r="754" spans="1:5" x14ac:dyDescent="0.25">
      <c r="A754" s="80"/>
      <c r="B754" s="80"/>
      <c r="C754" s="80"/>
      <c r="D754" s="80"/>
      <c r="E754" s="81"/>
    </row>
    <row r="755" spans="1:5" x14ac:dyDescent="0.25">
      <c r="A755" s="80"/>
      <c r="B755" s="80"/>
      <c r="C755" s="80"/>
      <c r="D755" s="80"/>
      <c r="E755" s="81"/>
    </row>
    <row r="756" spans="1:5" x14ac:dyDescent="0.25">
      <c r="A756" s="80"/>
      <c r="B756" s="80"/>
      <c r="C756" s="80"/>
      <c r="D756" s="80"/>
      <c r="E756" s="81"/>
    </row>
    <row r="757" spans="1:5" x14ac:dyDescent="0.25">
      <c r="A757" s="80"/>
      <c r="B757" s="80"/>
      <c r="C757" s="80"/>
      <c r="D757" s="80"/>
      <c r="E757" s="81"/>
    </row>
    <row r="758" spans="1:5" x14ac:dyDescent="0.25">
      <c r="A758" s="80"/>
      <c r="B758" s="80"/>
      <c r="C758" s="80"/>
      <c r="D758" s="80"/>
      <c r="E758" s="81"/>
    </row>
    <row r="759" spans="1:5" x14ac:dyDescent="0.25">
      <c r="A759" s="80"/>
      <c r="B759" s="80"/>
      <c r="C759" s="80"/>
      <c r="D759" s="80"/>
      <c r="E759" s="81"/>
    </row>
    <row r="760" spans="1:5" x14ac:dyDescent="0.25">
      <c r="A760" s="80"/>
      <c r="B760" s="80"/>
      <c r="C760" s="80"/>
      <c r="D760" s="80"/>
      <c r="E760" s="81"/>
    </row>
    <row r="761" spans="1:5" x14ac:dyDescent="0.25">
      <c r="A761" s="80"/>
      <c r="B761" s="80"/>
      <c r="C761" s="80"/>
      <c r="D761" s="80"/>
      <c r="E761" s="81"/>
    </row>
    <row r="762" spans="1:5" x14ac:dyDescent="0.25">
      <c r="A762" s="80"/>
      <c r="B762" s="80"/>
      <c r="C762" s="80"/>
      <c r="D762" s="80"/>
      <c r="E762" s="81"/>
    </row>
    <row r="763" spans="1:5" x14ac:dyDescent="0.25">
      <c r="A763" s="80"/>
      <c r="B763" s="80"/>
      <c r="C763" s="80"/>
      <c r="D763" s="80"/>
      <c r="E763" s="81"/>
    </row>
    <row r="764" spans="1:5" x14ac:dyDescent="0.25">
      <c r="A764" s="80"/>
      <c r="B764" s="80"/>
      <c r="C764" s="80"/>
      <c r="D764" s="80"/>
      <c r="E764" s="81"/>
    </row>
    <row r="765" spans="1:5" x14ac:dyDescent="0.25">
      <c r="A765" s="80"/>
      <c r="B765" s="80"/>
      <c r="C765" s="80"/>
      <c r="D765" s="80"/>
      <c r="E765" s="81"/>
    </row>
    <row r="766" spans="1:5" x14ac:dyDescent="0.25">
      <c r="A766" s="80"/>
      <c r="B766" s="80"/>
      <c r="C766" s="80"/>
      <c r="D766" s="80"/>
      <c r="E766" s="81"/>
    </row>
    <row r="767" spans="1:5" x14ac:dyDescent="0.25">
      <c r="A767" s="80"/>
      <c r="B767" s="80"/>
      <c r="C767" s="80"/>
      <c r="D767" s="80"/>
      <c r="E767" s="81"/>
    </row>
    <row r="768" spans="1:5" x14ac:dyDescent="0.25">
      <c r="A768" s="80"/>
      <c r="B768" s="80"/>
      <c r="C768" s="80"/>
      <c r="D768" s="80"/>
      <c r="E768" s="81"/>
    </row>
    <row r="769" spans="1:5" x14ac:dyDescent="0.25">
      <c r="A769" s="80"/>
      <c r="B769" s="80"/>
      <c r="C769" s="80"/>
      <c r="D769" s="80"/>
      <c r="E769" s="81"/>
    </row>
    <row r="770" spans="1:5" x14ac:dyDescent="0.25">
      <c r="A770" s="80"/>
      <c r="B770" s="80"/>
      <c r="C770" s="80"/>
      <c r="D770" s="80"/>
      <c r="E770" s="81"/>
    </row>
    <row r="771" spans="1:5" x14ac:dyDescent="0.25">
      <c r="A771" s="80"/>
      <c r="B771" s="80"/>
      <c r="C771" s="80"/>
      <c r="D771" s="80"/>
      <c r="E771" s="81"/>
    </row>
    <row r="772" spans="1:5" x14ac:dyDescent="0.25">
      <c r="A772" s="80"/>
      <c r="B772" s="80"/>
      <c r="C772" s="80"/>
      <c r="D772" s="80"/>
      <c r="E772" s="81"/>
    </row>
    <row r="773" spans="1:5" x14ac:dyDescent="0.25">
      <c r="A773" s="80"/>
      <c r="B773" s="80"/>
      <c r="C773" s="80"/>
      <c r="D773" s="80"/>
      <c r="E773" s="81"/>
    </row>
    <row r="774" spans="1:5" x14ac:dyDescent="0.25">
      <c r="A774" s="80"/>
      <c r="B774" s="80"/>
      <c r="C774" s="80"/>
      <c r="D774" s="80"/>
      <c r="E774" s="81"/>
    </row>
    <row r="775" spans="1:5" x14ac:dyDescent="0.25">
      <c r="A775" s="80"/>
      <c r="B775" s="80"/>
      <c r="C775" s="80"/>
      <c r="D775" s="80"/>
      <c r="E775" s="81"/>
    </row>
    <row r="776" spans="1:5" x14ac:dyDescent="0.25">
      <c r="A776" s="80"/>
      <c r="B776" s="80"/>
      <c r="C776" s="80"/>
      <c r="D776" s="80"/>
      <c r="E776" s="81"/>
    </row>
    <row r="777" spans="1:5" x14ac:dyDescent="0.25">
      <c r="A777" s="80"/>
      <c r="B777" s="80"/>
      <c r="C777" s="80"/>
      <c r="D777" s="80"/>
      <c r="E777" s="81"/>
    </row>
    <row r="778" spans="1:5" x14ac:dyDescent="0.25">
      <c r="A778" s="80"/>
      <c r="B778" s="80"/>
      <c r="C778" s="80"/>
      <c r="D778" s="80"/>
      <c r="E778" s="81"/>
    </row>
    <row r="779" spans="1:5" x14ac:dyDescent="0.25">
      <c r="A779" s="80"/>
      <c r="B779" s="80"/>
      <c r="C779" s="80"/>
      <c r="D779" s="80"/>
      <c r="E779" s="81"/>
    </row>
    <row r="780" spans="1:5" x14ac:dyDescent="0.25">
      <c r="A780" s="80"/>
      <c r="B780" s="80"/>
      <c r="C780" s="80"/>
      <c r="D780" s="80"/>
      <c r="E780" s="81"/>
    </row>
    <row r="781" spans="1:5" x14ac:dyDescent="0.25">
      <c r="A781" s="80"/>
      <c r="B781" s="80"/>
      <c r="C781" s="80"/>
      <c r="D781" s="80"/>
      <c r="E781" s="81"/>
    </row>
    <row r="782" spans="1:5" x14ac:dyDescent="0.25">
      <c r="A782" s="80"/>
      <c r="B782" s="80"/>
      <c r="C782" s="80"/>
      <c r="D782" s="80"/>
      <c r="E782" s="81"/>
    </row>
    <row r="783" spans="1:5" x14ac:dyDescent="0.25">
      <c r="A783" s="80"/>
      <c r="B783" s="80"/>
      <c r="C783" s="80"/>
      <c r="D783" s="80"/>
      <c r="E783" s="81"/>
    </row>
    <row r="784" spans="1:5" x14ac:dyDescent="0.25">
      <c r="A784" s="80"/>
      <c r="B784" s="80"/>
      <c r="C784" s="80"/>
      <c r="D784" s="80"/>
      <c r="E784" s="81"/>
    </row>
    <row r="785" spans="1:5" x14ac:dyDescent="0.25">
      <c r="A785" s="80"/>
      <c r="B785" s="80"/>
      <c r="C785" s="80"/>
      <c r="D785" s="80"/>
      <c r="E785" s="81"/>
    </row>
    <row r="786" spans="1:5" x14ac:dyDescent="0.25">
      <c r="A786" s="80"/>
      <c r="B786" s="80"/>
      <c r="C786" s="80"/>
      <c r="D786" s="80"/>
      <c r="E786" s="81"/>
    </row>
    <row r="787" spans="1:5" x14ac:dyDescent="0.25">
      <c r="A787" s="80"/>
      <c r="B787" s="80"/>
      <c r="C787" s="80"/>
      <c r="D787" s="80"/>
      <c r="E787" s="81"/>
    </row>
    <row r="788" spans="1:5" x14ac:dyDescent="0.25">
      <c r="A788" s="80"/>
      <c r="B788" s="80"/>
      <c r="C788" s="80"/>
      <c r="D788" s="80"/>
      <c r="E788" s="81"/>
    </row>
    <row r="789" spans="1:5" x14ac:dyDescent="0.25">
      <c r="A789" s="80"/>
      <c r="B789" s="80"/>
      <c r="C789" s="80"/>
      <c r="D789" s="80"/>
      <c r="E789" s="81"/>
    </row>
    <row r="790" spans="1:5" x14ac:dyDescent="0.25">
      <c r="A790" s="80"/>
      <c r="B790" s="80"/>
      <c r="C790" s="80"/>
      <c r="D790" s="80"/>
      <c r="E790" s="81"/>
    </row>
    <row r="791" spans="1:5" x14ac:dyDescent="0.25">
      <c r="A791" s="80"/>
      <c r="B791" s="80"/>
      <c r="C791" s="80"/>
      <c r="D791" s="80"/>
      <c r="E791" s="81"/>
    </row>
    <row r="792" spans="1:5" x14ac:dyDescent="0.25">
      <c r="A792" s="80"/>
      <c r="B792" s="80"/>
      <c r="C792" s="80"/>
      <c r="D792" s="80"/>
      <c r="E792" s="81"/>
    </row>
    <row r="793" spans="1:5" x14ac:dyDescent="0.25">
      <c r="A793" s="80"/>
      <c r="B793" s="80"/>
      <c r="C793" s="80"/>
      <c r="D793" s="80"/>
      <c r="E793" s="81"/>
    </row>
    <row r="794" spans="1:5" x14ac:dyDescent="0.25">
      <c r="A794" s="80"/>
      <c r="B794" s="80"/>
      <c r="C794" s="80"/>
      <c r="D794" s="80"/>
      <c r="E794" s="81"/>
    </row>
    <row r="795" spans="1:5" x14ac:dyDescent="0.25">
      <c r="A795" s="80"/>
      <c r="B795" s="80"/>
      <c r="C795" s="80"/>
      <c r="D795" s="80"/>
      <c r="E795" s="81"/>
    </row>
    <row r="796" spans="1:5" x14ac:dyDescent="0.25">
      <c r="A796" s="80"/>
      <c r="B796" s="80"/>
      <c r="C796" s="80"/>
      <c r="D796" s="80"/>
      <c r="E796" s="81"/>
    </row>
    <row r="797" spans="1:5" x14ac:dyDescent="0.25">
      <c r="A797" s="80"/>
      <c r="B797" s="80"/>
      <c r="C797" s="80"/>
      <c r="D797" s="80"/>
      <c r="E797" s="81"/>
    </row>
    <row r="798" spans="1:5" x14ac:dyDescent="0.25">
      <c r="A798" s="80"/>
      <c r="B798" s="80"/>
      <c r="C798" s="80"/>
      <c r="D798" s="80"/>
      <c r="E798" s="81"/>
    </row>
    <row r="799" spans="1:5" x14ac:dyDescent="0.25">
      <c r="A799" s="80"/>
      <c r="B799" s="80"/>
      <c r="C799" s="80"/>
      <c r="D799" s="80"/>
      <c r="E799" s="81"/>
    </row>
    <row r="800" spans="1:5" x14ac:dyDescent="0.25">
      <c r="A800" s="80"/>
      <c r="B800" s="80"/>
      <c r="C800" s="80"/>
      <c r="D800" s="80"/>
      <c r="E800" s="81"/>
    </row>
    <row r="801" spans="1:5" x14ac:dyDescent="0.25">
      <c r="A801" s="80"/>
      <c r="B801" s="80"/>
      <c r="C801" s="80"/>
      <c r="D801" s="80"/>
      <c r="E801" s="81"/>
    </row>
    <row r="802" spans="1:5" x14ac:dyDescent="0.25">
      <c r="A802" s="80"/>
      <c r="B802" s="80"/>
      <c r="C802" s="80"/>
      <c r="D802" s="80"/>
      <c r="E802" s="81"/>
    </row>
    <row r="803" spans="1:5" x14ac:dyDescent="0.25">
      <c r="A803" s="80"/>
      <c r="B803" s="80"/>
      <c r="C803" s="80"/>
      <c r="D803" s="80"/>
      <c r="E803" s="81"/>
    </row>
    <row r="804" spans="1:5" x14ac:dyDescent="0.25">
      <c r="A804" s="80"/>
      <c r="B804" s="80"/>
      <c r="C804" s="80"/>
      <c r="D804" s="80"/>
      <c r="E804" s="81"/>
    </row>
    <row r="805" spans="1:5" x14ac:dyDescent="0.25">
      <c r="A805" s="80"/>
      <c r="B805" s="80"/>
      <c r="C805" s="80"/>
      <c r="D805" s="80"/>
      <c r="E805" s="81"/>
    </row>
    <row r="806" spans="1:5" x14ac:dyDescent="0.25">
      <c r="A806" s="80"/>
      <c r="B806" s="80"/>
      <c r="C806" s="80"/>
      <c r="D806" s="80"/>
      <c r="E806" s="81"/>
    </row>
    <row r="807" spans="1:5" x14ac:dyDescent="0.25">
      <c r="A807" s="80"/>
      <c r="B807" s="80"/>
      <c r="C807" s="80"/>
      <c r="D807" s="80"/>
      <c r="E807" s="81"/>
    </row>
    <row r="808" spans="1:5" x14ac:dyDescent="0.25">
      <c r="A808" s="80"/>
      <c r="B808" s="80"/>
      <c r="C808" s="80"/>
      <c r="D808" s="80"/>
      <c r="E808" s="81"/>
    </row>
    <row r="809" spans="1:5" x14ac:dyDescent="0.25">
      <c r="A809" s="80"/>
      <c r="B809" s="80"/>
      <c r="C809" s="80"/>
      <c r="D809" s="80"/>
      <c r="E809" s="81"/>
    </row>
    <row r="810" spans="1:5" x14ac:dyDescent="0.25">
      <c r="A810" s="80"/>
      <c r="B810" s="80"/>
      <c r="C810" s="80"/>
      <c r="D810" s="80"/>
      <c r="E810" s="81"/>
    </row>
    <row r="811" spans="1:5" x14ac:dyDescent="0.25">
      <c r="A811" s="80"/>
      <c r="B811" s="80"/>
      <c r="C811" s="80"/>
      <c r="D811" s="80"/>
      <c r="E811" s="81"/>
    </row>
    <row r="812" spans="1:5" x14ac:dyDescent="0.25">
      <c r="A812" s="80"/>
      <c r="B812" s="80"/>
      <c r="C812" s="80"/>
      <c r="D812" s="80"/>
      <c r="E812" s="81"/>
    </row>
    <row r="813" spans="1:5" x14ac:dyDescent="0.25">
      <c r="A813" s="80"/>
      <c r="B813" s="80"/>
      <c r="C813" s="80"/>
      <c r="D813" s="80"/>
      <c r="E813" s="81"/>
    </row>
    <row r="814" spans="1:5" x14ac:dyDescent="0.25">
      <c r="A814" s="80"/>
      <c r="B814" s="80"/>
      <c r="C814" s="80"/>
      <c r="D814" s="80"/>
      <c r="E814" s="81"/>
    </row>
    <row r="815" spans="1:5" x14ac:dyDescent="0.25">
      <c r="A815" s="80"/>
      <c r="B815" s="80"/>
      <c r="C815" s="80"/>
      <c r="D815" s="80"/>
      <c r="E815" s="81"/>
    </row>
    <row r="816" spans="1:5" x14ac:dyDescent="0.25">
      <c r="A816" s="80"/>
      <c r="B816" s="80"/>
      <c r="C816" s="80"/>
      <c r="D816" s="80"/>
      <c r="E816" s="81"/>
    </row>
    <row r="817" spans="1:5" x14ac:dyDescent="0.25">
      <c r="A817" s="80"/>
      <c r="B817" s="80"/>
      <c r="C817" s="80"/>
      <c r="D817" s="80"/>
      <c r="E817" s="81"/>
    </row>
    <row r="818" spans="1:5" x14ac:dyDescent="0.25">
      <c r="A818" s="80"/>
      <c r="B818" s="80"/>
      <c r="C818" s="80"/>
      <c r="D818" s="80"/>
      <c r="E818" s="81"/>
    </row>
    <row r="819" spans="1:5" x14ac:dyDescent="0.25">
      <c r="A819" s="80"/>
      <c r="B819" s="80"/>
      <c r="C819" s="80"/>
      <c r="D819" s="80"/>
      <c r="E819" s="81"/>
    </row>
    <row r="820" spans="1:5" x14ac:dyDescent="0.25">
      <c r="A820" s="80"/>
      <c r="B820" s="80"/>
      <c r="C820" s="80"/>
      <c r="D820" s="80"/>
      <c r="E820" s="81"/>
    </row>
    <row r="821" spans="1:5" x14ac:dyDescent="0.25">
      <c r="A821" s="80"/>
      <c r="B821" s="80"/>
      <c r="C821" s="80"/>
      <c r="D821" s="80"/>
      <c r="E821" s="81"/>
    </row>
    <row r="822" spans="1:5" x14ac:dyDescent="0.25">
      <c r="A822" s="80"/>
      <c r="B822" s="80"/>
      <c r="C822" s="80"/>
      <c r="D822" s="80"/>
      <c r="E822" s="81"/>
    </row>
    <row r="823" spans="1:5" x14ac:dyDescent="0.25">
      <c r="A823" s="80"/>
      <c r="B823" s="80"/>
      <c r="C823" s="80"/>
      <c r="D823" s="80"/>
      <c r="E823" s="81"/>
    </row>
    <row r="824" spans="1:5" x14ac:dyDescent="0.25">
      <c r="A824" s="80"/>
      <c r="B824" s="80"/>
      <c r="C824" s="80"/>
      <c r="D824" s="80"/>
      <c r="E824" s="81"/>
    </row>
    <row r="825" spans="1:5" x14ac:dyDescent="0.25">
      <c r="A825" s="80"/>
      <c r="B825" s="80"/>
      <c r="C825" s="80"/>
      <c r="D825" s="80"/>
      <c r="E825" s="81"/>
    </row>
    <row r="826" spans="1:5" x14ac:dyDescent="0.25">
      <c r="A826" s="80"/>
      <c r="B826" s="80"/>
      <c r="C826" s="80"/>
      <c r="D826" s="80"/>
      <c r="E826" s="81"/>
    </row>
    <row r="827" spans="1:5" x14ac:dyDescent="0.25">
      <c r="A827" s="80"/>
      <c r="B827" s="80"/>
      <c r="C827" s="80"/>
      <c r="D827" s="80"/>
      <c r="E827" s="81"/>
    </row>
    <row r="828" spans="1:5" x14ac:dyDescent="0.25">
      <c r="A828" s="80"/>
      <c r="B828" s="80"/>
      <c r="C828" s="80"/>
      <c r="D828" s="80"/>
      <c r="E828" s="81"/>
    </row>
    <row r="829" spans="1:5" x14ac:dyDescent="0.25">
      <c r="A829" s="80"/>
      <c r="B829" s="80"/>
      <c r="C829" s="80"/>
      <c r="D829" s="80"/>
      <c r="E829" s="81"/>
    </row>
    <row r="830" spans="1:5" x14ac:dyDescent="0.25">
      <c r="A830" s="80"/>
      <c r="B830" s="80"/>
      <c r="C830" s="80"/>
      <c r="D830" s="80"/>
      <c r="E830" s="81"/>
    </row>
    <row r="831" spans="1:5" x14ac:dyDescent="0.25">
      <c r="A831" s="80"/>
      <c r="B831" s="80"/>
      <c r="C831" s="80"/>
      <c r="D831" s="80"/>
      <c r="E831" s="81"/>
    </row>
    <row r="832" spans="1:5" x14ac:dyDescent="0.25">
      <c r="A832" s="80"/>
      <c r="B832" s="80"/>
      <c r="C832" s="80"/>
      <c r="D832" s="80"/>
      <c r="E832" s="81"/>
    </row>
    <row r="833" spans="1:5" x14ac:dyDescent="0.25">
      <c r="A833" s="80"/>
      <c r="B833" s="80"/>
      <c r="C833" s="80"/>
      <c r="D833" s="80"/>
      <c r="E833" s="81"/>
    </row>
    <row r="834" spans="1:5" x14ac:dyDescent="0.25">
      <c r="A834" s="80"/>
      <c r="B834" s="80"/>
      <c r="C834" s="80"/>
      <c r="D834" s="80"/>
      <c r="E834" s="81"/>
    </row>
    <row r="835" spans="1:5" x14ac:dyDescent="0.25">
      <c r="A835" s="80"/>
      <c r="B835" s="80"/>
      <c r="C835" s="80"/>
      <c r="D835" s="80"/>
      <c r="E835" s="81"/>
    </row>
    <row r="836" spans="1:5" x14ac:dyDescent="0.25">
      <c r="A836" s="80"/>
      <c r="B836" s="80"/>
      <c r="C836" s="80"/>
      <c r="D836" s="80"/>
      <c r="E836" s="81"/>
    </row>
    <row r="837" spans="1:5" x14ac:dyDescent="0.25">
      <c r="A837" s="80"/>
      <c r="B837" s="80"/>
      <c r="C837" s="80"/>
      <c r="D837" s="80"/>
      <c r="E837" s="81"/>
    </row>
    <row r="838" spans="1:5" x14ac:dyDescent="0.25">
      <c r="A838" s="80"/>
      <c r="B838" s="80"/>
      <c r="C838" s="80"/>
      <c r="D838" s="80"/>
      <c r="E838" s="81"/>
    </row>
    <row r="839" spans="1:5" x14ac:dyDescent="0.25">
      <c r="A839" s="80"/>
      <c r="B839" s="80"/>
      <c r="C839" s="80"/>
      <c r="D839" s="80"/>
      <c r="E839" s="81"/>
    </row>
    <row r="840" spans="1:5" x14ac:dyDescent="0.25">
      <c r="A840" s="80"/>
      <c r="B840" s="80"/>
      <c r="C840" s="80"/>
      <c r="D840" s="80"/>
      <c r="E840" s="81"/>
    </row>
    <row r="841" spans="1:5" x14ac:dyDescent="0.25">
      <c r="A841" s="80"/>
      <c r="B841" s="80"/>
      <c r="C841" s="80"/>
      <c r="D841" s="80"/>
      <c r="E841" s="81"/>
    </row>
    <row r="842" spans="1:5" x14ac:dyDescent="0.25">
      <c r="A842" s="80"/>
      <c r="B842" s="80"/>
      <c r="C842" s="80"/>
      <c r="D842" s="80"/>
      <c r="E842" s="81"/>
    </row>
    <row r="843" spans="1:5" x14ac:dyDescent="0.25">
      <c r="A843" s="80"/>
      <c r="B843" s="80"/>
      <c r="C843" s="80"/>
      <c r="D843" s="80"/>
      <c r="E843" s="81"/>
    </row>
    <row r="844" spans="1:5" x14ac:dyDescent="0.25">
      <c r="A844" s="80"/>
      <c r="B844" s="80"/>
      <c r="C844" s="80"/>
      <c r="D844" s="80"/>
      <c r="E844" s="81"/>
    </row>
    <row r="845" spans="1:5" x14ac:dyDescent="0.25">
      <c r="A845" s="80"/>
      <c r="B845" s="80"/>
      <c r="C845" s="80"/>
      <c r="D845" s="80"/>
      <c r="E845" s="81"/>
    </row>
    <row r="846" spans="1:5" x14ac:dyDescent="0.25">
      <c r="A846" s="80"/>
      <c r="B846" s="80"/>
      <c r="C846" s="80"/>
      <c r="D846" s="80"/>
      <c r="E846" s="81"/>
    </row>
    <row r="847" spans="1:5" x14ac:dyDescent="0.25">
      <c r="A847" s="80"/>
      <c r="B847" s="80"/>
      <c r="C847" s="80"/>
      <c r="D847" s="80"/>
      <c r="E847" s="81"/>
    </row>
    <row r="848" spans="1:5" x14ac:dyDescent="0.25">
      <c r="A848" s="80"/>
      <c r="B848" s="80"/>
      <c r="C848" s="80"/>
      <c r="D848" s="80"/>
      <c r="E848" s="81"/>
    </row>
    <row r="849" spans="1:5" x14ac:dyDescent="0.25">
      <c r="A849" s="80"/>
      <c r="B849" s="80"/>
      <c r="C849" s="80"/>
      <c r="D849" s="80"/>
      <c r="E849" s="81"/>
    </row>
    <row r="850" spans="1:5" x14ac:dyDescent="0.25">
      <c r="A850" s="80"/>
      <c r="B850" s="80"/>
      <c r="C850" s="80"/>
      <c r="D850" s="80"/>
      <c r="E850" s="81"/>
    </row>
    <row r="851" spans="1:5" x14ac:dyDescent="0.25">
      <c r="A851" s="80"/>
      <c r="B851" s="80"/>
      <c r="C851" s="80"/>
      <c r="D851" s="80"/>
      <c r="E851" s="81"/>
    </row>
    <row r="852" spans="1:5" x14ac:dyDescent="0.25">
      <c r="A852" s="80"/>
      <c r="B852" s="80"/>
      <c r="C852" s="80"/>
      <c r="D852" s="80"/>
      <c r="E852" s="81"/>
    </row>
    <row r="853" spans="1:5" x14ac:dyDescent="0.25">
      <c r="A853" s="80"/>
      <c r="B853" s="80"/>
      <c r="C853" s="80"/>
      <c r="D853" s="80"/>
      <c r="E853" s="81"/>
    </row>
    <row r="854" spans="1:5" x14ac:dyDescent="0.25">
      <c r="A854" s="80"/>
      <c r="B854" s="80"/>
      <c r="C854" s="80"/>
      <c r="D854" s="80"/>
      <c r="E854" s="81"/>
    </row>
    <row r="855" spans="1:5" x14ac:dyDescent="0.25">
      <c r="A855" s="80"/>
      <c r="B855" s="80"/>
      <c r="C855" s="80"/>
      <c r="D855" s="80"/>
      <c r="E855" s="81"/>
    </row>
    <row r="856" spans="1:5" x14ac:dyDescent="0.25">
      <c r="A856" s="80"/>
      <c r="B856" s="80"/>
      <c r="C856" s="80"/>
      <c r="D856" s="80"/>
      <c r="E856" s="81"/>
    </row>
    <row r="857" spans="1:5" x14ac:dyDescent="0.25">
      <c r="A857" s="80"/>
      <c r="B857" s="80"/>
      <c r="C857" s="80"/>
      <c r="D857" s="80"/>
      <c r="E857" s="81"/>
    </row>
    <row r="858" spans="1:5" x14ac:dyDescent="0.25">
      <c r="A858" s="80"/>
      <c r="B858" s="80"/>
      <c r="C858" s="80"/>
      <c r="D858" s="80"/>
      <c r="E858" s="81"/>
    </row>
    <row r="859" spans="1:5" x14ac:dyDescent="0.25">
      <c r="A859" s="80"/>
      <c r="B859" s="80"/>
      <c r="C859" s="80"/>
      <c r="D859" s="80"/>
      <c r="E859" s="81"/>
    </row>
    <row r="860" spans="1:5" x14ac:dyDescent="0.25">
      <c r="A860" s="80"/>
      <c r="B860" s="80"/>
      <c r="C860" s="80"/>
      <c r="D860" s="80"/>
      <c r="E860" s="81"/>
    </row>
    <row r="861" spans="1:5" x14ac:dyDescent="0.25">
      <c r="A861" s="80"/>
      <c r="B861" s="80"/>
      <c r="C861" s="80"/>
      <c r="D861" s="80"/>
      <c r="E861" s="81"/>
    </row>
    <row r="862" spans="1:5" x14ac:dyDescent="0.25">
      <c r="A862" s="80"/>
      <c r="B862" s="80"/>
      <c r="C862" s="80"/>
      <c r="D862" s="80"/>
      <c r="E862" s="81"/>
    </row>
    <row r="863" spans="1:5" x14ac:dyDescent="0.25">
      <c r="A863" s="80"/>
      <c r="B863" s="80"/>
      <c r="C863" s="80"/>
      <c r="D863" s="80"/>
      <c r="E863" s="81"/>
    </row>
    <row r="864" spans="1:5" x14ac:dyDescent="0.25">
      <c r="A864" s="80"/>
      <c r="B864" s="80"/>
      <c r="C864" s="80"/>
      <c r="D864" s="80"/>
      <c r="E864" s="81"/>
    </row>
    <row r="865" spans="1:5" x14ac:dyDescent="0.25">
      <c r="A865" s="80"/>
      <c r="B865" s="80"/>
      <c r="C865" s="80"/>
      <c r="D865" s="80"/>
      <c r="E865" s="81"/>
    </row>
    <row r="866" spans="1:5" x14ac:dyDescent="0.25">
      <c r="A866" s="80"/>
      <c r="B866" s="80"/>
      <c r="C866" s="80"/>
      <c r="D866" s="80"/>
      <c r="E866" s="81"/>
    </row>
    <row r="867" spans="1:5" x14ac:dyDescent="0.25">
      <c r="A867" s="80"/>
      <c r="B867" s="80"/>
      <c r="C867" s="80"/>
      <c r="D867" s="80"/>
      <c r="E867" s="81"/>
    </row>
    <row r="868" spans="1:5" x14ac:dyDescent="0.25">
      <c r="A868" s="80"/>
      <c r="B868" s="80"/>
      <c r="C868" s="80"/>
      <c r="D868" s="80"/>
      <c r="E868" s="81"/>
    </row>
    <row r="869" spans="1:5" x14ac:dyDescent="0.25">
      <c r="A869" s="80"/>
      <c r="B869" s="80"/>
      <c r="C869" s="80"/>
      <c r="D869" s="80"/>
      <c r="E869" s="81"/>
    </row>
    <row r="870" spans="1:5" x14ac:dyDescent="0.25">
      <c r="A870" s="80"/>
      <c r="B870" s="80"/>
      <c r="C870" s="80"/>
      <c r="D870" s="80"/>
      <c r="E870" s="81"/>
    </row>
    <row r="871" spans="1:5" x14ac:dyDescent="0.25">
      <c r="A871" s="80"/>
      <c r="B871" s="80"/>
      <c r="C871" s="80"/>
      <c r="D871" s="80"/>
      <c r="E871" s="81"/>
    </row>
    <row r="872" spans="1:5" x14ac:dyDescent="0.25">
      <c r="A872" s="80"/>
      <c r="B872" s="80"/>
      <c r="C872" s="80"/>
      <c r="D872" s="80"/>
      <c r="E872" s="81"/>
    </row>
    <row r="873" spans="1:5" x14ac:dyDescent="0.25">
      <c r="A873" s="80"/>
      <c r="B873" s="80"/>
      <c r="C873" s="80"/>
      <c r="D873" s="80"/>
      <c r="E873" s="81"/>
    </row>
    <row r="874" spans="1:5" x14ac:dyDescent="0.25">
      <c r="A874" s="80"/>
      <c r="B874" s="80"/>
      <c r="C874" s="80"/>
      <c r="D874" s="80"/>
      <c r="E874" s="81"/>
    </row>
    <row r="875" spans="1:5" x14ac:dyDescent="0.25">
      <c r="A875" s="80"/>
      <c r="B875" s="80"/>
      <c r="C875" s="80"/>
      <c r="D875" s="80"/>
      <c r="E875" s="81"/>
    </row>
    <row r="876" spans="1:5" x14ac:dyDescent="0.25">
      <c r="A876" s="80"/>
      <c r="B876" s="80"/>
      <c r="C876" s="80"/>
      <c r="D876" s="80"/>
      <c r="E876" s="81"/>
    </row>
    <row r="877" spans="1:5" x14ac:dyDescent="0.25">
      <c r="A877" s="80"/>
      <c r="B877" s="80"/>
      <c r="C877" s="80"/>
      <c r="D877" s="80"/>
      <c r="E877" s="81"/>
    </row>
    <row r="878" spans="1:5" x14ac:dyDescent="0.25">
      <c r="A878" s="80"/>
      <c r="B878" s="80"/>
      <c r="C878" s="80"/>
      <c r="D878" s="80"/>
      <c r="E878" s="81"/>
    </row>
    <row r="879" spans="1:5" x14ac:dyDescent="0.25">
      <c r="A879" s="80"/>
      <c r="B879" s="80"/>
      <c r="C879" s="80"/>
      <c r="D879" s="80"/>
      <c r="E879" s="81"/>
    </row>
    <row r="880" spans="1:5" x14ac:dyDescent="0.25">
      <c r="A880" s="80"/>
      <c r="B880" s="80"/>
      <c r="C880" s="80"/>
      <c r="D880" s="80"/>
      <c r="E880" s="81"/>
    </row>
    <row r="881" spans="1:5" x14ac:dyDescent="0.25">
      <c r="A881" s="80"/>
      <c r="B881" s="80"/>
      <c r="C881" s="80"/>
      <c r="D881" s="80"/>
      <c r="E881" s="81"/>
    </row>
    <row r="882" spans="1:5" x14ac:dyDescent="0.25">
      <c r="A882" s="80"/>
      <c r="B882" s="80"/>
      <c r="C882" s="80"/>
      <c r="D882" s="80"/>
      <c r="E882" s="81"/>
    </row>
    <row r="883" spans="1:5" x14ac:dyDescent="0.25">
      <c r="A883" s="80"/>
      <c r="B883" s="80"/>
      <c r="C883" s="80"/>
      <c r="D883" s="80"/>
      <c r="E883" s="81"/>
    </row>
    <row r="884" spans="1:5" x14ac:dyDescent="0.25">
      <c r="A884" s="80"/>
      <c r="B884" s="80"/>
      <c r="C884" s="80"/>
      <c r="D884" s="80"/>
      <c r="E884" s="81"/>
    </row>
    <row r="885" spans="1:5" x14ac:dyDescent="0.25">
      <c r="A885" s="80"/>
      <c r="B885" s="80"/>
      <c r="C885" s="80"/>
      <c r="D885" s="80"/>
      <c r="E885" s="81"/>
    </row>
    <row r="886" spans="1:5" x14ac:dyDescent="0.25">
      <c r="A886" s="80"/>
      <c r="B886" s="80"/>
      <c r="C886" s="80"/>
      <c r="D886" s="80"/>
      <c r="E886" s="81"/>
    </row>
    <row r="887" spans="1:5" x14ac:dyDescent="0.25">
      <c r="A887" s="80"/>
      <c r="B887" s="80"/>
      <c r="C887" s="80"/>
      <c r="D887" s="80"/>
      <c r="E887" s="81"/>
    </row>
    <row r="888" spans="1:5" x14ac:dyDescent="0.25">
      <c r="A888" s="80"/>
      <c r="B888" s="80"/>
      <c r="C888" s="80"/>
      <c r="D888" s="80"/>
      <c r="E888" s="81"/>
    </row>
    <row r="889" spans="1:5" x14ac:dyDescent="0.25">
      <c r="A889" s="80"/>
      <c r="B889" s="80"/>
      <c r="C889" s="80"/>
      <c r="D889" s="80"/>
      <c r="E889" s="81"/>
    </row>
    <row r="890" spans="1:5" x14ac:dyDescent="0.25">
      <c r="A890" s="80"/>
      <c r="B890" s="80"/>
      <c r="C890" s="80"/>
      <c r="D890" s="80"/>
      <c r="E890" s="81"/>
    </row>
    <row r="891" spans="1:5" x14ac:dyDescent="0.25">
      <c r="A891" s="80"/>
      <c r="B891" s="80"/>
      <c r="C891" s="80"/>
      <c r="D891" s="80"/>
      <c r="E891" s="81"/>
    </row>
    <row r="892" spans="1:5" x14ac:dyDescent="0.25">
      <c r="A892" s="80"/>
      <c r="B892" s="80"/>
      <c r="C892" s="80"/>
      <c r="D892" s="80"/>
      <c r="E892" s="81"/>
    </row>
    <row r="893" spans="1:5" x14ac:dyDescent="0.25">
      <c r="A893" s="80"/>
      <c r="B893" s="80"/>
      <c r="C893" s="80"/>
      <c r="D893" s="80"/>
      <c r="E893" s="81"/>
    </row>
    <row r="894" spans="1:5" x14ac:dyDescent="0.25">
      <c r="A894" s="80"/>
      <c r="B894" s="80"/>
      <c r="C894" s="80"/>
      <c r="D894" s="80"/>
      <c r="E894" s="81"/>
    </row>
    <row r="895" spans="1:5" x14ac:dyDescent="0.25">
      <c r="A895" s="80"/>
      <c r="B895" s="80"/>
      <c r="C895" s="80"/>
      <c r="D895" s="80"/>
      <c r="E895" s="81"/>
    </row>
    <row r="896" spans="1:5" x14ac:dyDescent="0.25">
      <c r="A896" s="80"/>
      <c r="B896" s="80"/>
      <c r="C896" s="80"/>
      <c r="D896" s="80"/>
      <c r="E896" s="81"/>
    </row>
    <row r="897" spans="1:5" x14ac:dyDescent="0.25">
      <c r="A897" s="80"/>
      <c r="B897" s="80"/>
      <c r="C897" s="80"/>
      <c r="D897" s="80"/>
      <c r="E897" s="81"/>
    </row>
    <row r="898" spans="1:5" x14ac:dyDescent="0.25">
      <c r="A898" s="80"/>
      <c r="B898" s="80"/>
      <c r="C898" s="80"/>
      <c r="D898" s="80"/>
      <c r="E898" s="81"/>
    </row>
    <row r="899" spans="1:5" x14ac:dyDescent="0.25">
      <c r="A899" s="80"/>
      <c r="B899" s="80"/>
      <c r="C899" s="80"/>
      <c r="D899" s="80"/>
      <c r="E899" s="81"/>
    </row>
    <row r="900" spans="1:5" x14ac:dyDescent="0.25">
      <c r="A900" s="80"/>
      <c r="B900" s="80"/>
      <c r="C900" s="80"/>
      <c r="D900" s="80"/>
      <c r="E900" s="81"/>
    </row>
    <row r="901" spans="1:5" x14ac:dyDescent="0.25">
      <c r="A901" s="80"/>
      <c r="B901" s="80"/>
      <c r="C901" s="80"/>
      <c r="D901" s="80"/>
      <c r="E901" s="81"/>
    </row>
    <row r="902" spans="1:5" x14ac:dyDescent="0.25">
      <c r="A902" s="80"/>
      <c r="B902" s="80"/>
      <c r="C902" s="80"/>
      <c r="D902" s="80"/>
      <c r="E902" s="81"/>
    </row>
    <row r="903" spans="1:5" x14ac:dyDescent="0.25">
      <c r="A903" s="80"/>
      <c r="B903" s="80"/>
      <c r="C903" s="80"/>
      <c r="D903" s="80"/>
      <c r="E903" s="81"/>
    </row>
    <row r="904" spans="1:5" x14ac:dyDescent="0.25">
      <c r="A904" s="80"/>
      <c r="B904" s="80"/>
      <c r="C904" s="80"/>
      <c r="D904" s="80"/>
      <c r="E904" s="81"/>
    </row>
    <row r="905" spans="1:5" x14ac:dyDescent="0.25">
      <c r="A905" s="80"/>
      <c r="B905" s="80"/>
      <c r="C905" s="80"/>
      <c r="D905" s="80"/>
      <c r="E905" s="81"/>
    </row>
    <row r="906" spans="1:5" x14ac:dyDescent="0.25">
      <c r="A906" s="80"/>
      <c r="B906" s="80"/>
      <c r="C906" s="80"/>
      <c r="D906" s="80"/>
      <c r="E906" s="81"/>
    </row>
    <row r="907" spans="1:5" x14ac:dyDescent="0.25">
      <c r="A907" s="80"/>
      <c r="B907" s="80"/>
      <c r="C907" s="80"/>
      <c r="D907" s="80"/>
      <c r="E907" s="81"/>
    </row>
    <row r="908" spans="1:5" x14ac:dyDescent="0.25">
      <c r="A908" s="80"/>
      <c r="B908" s="80"/>
      <c r="C908" s="80"/>
      <c r="D908" s="80"/>
      <c r="E908" s="81"/>
    </row>
    <row r="909" spans="1:5" x14ac:dyDescent="0.25">
      <c r="A909" s="80"/>
      <c r="B909" s="80"/>
      <c r="C909" s="80"/>
      <c r="D909" s="80"/>
      <c r="E909" s="81"/>
    </row>
    <row r="910" spans="1:5" x14ac:dyDescent="0.25">
      <c r="A910" s="80"/>
      <c r="B910" s="80"/>
      <c r="C910" s="80"/>
      <c r="D910" s="80"/>
      <c r="E910" s="81"/>
    </row>
    <row r="911" spans="1:5" x14ac:dyDescent="0.25">
      <c r="A911" s="80"/>
      <c r="B911" s="80"/>
      <c r="C911" s="80"/>
      <c r="D911" s="80"/>
      <c r="E911" s="81"/>
    </row>
    <row r="912" spans="1:5" x14ac:dyDescent="0.25">
      <c r="A912" s="80"/>
      <c r="B912" s="80"/>
      <c r="C912" s="80"/>
      <c r="D912" s="80"/>
      <c r="E912" s="81"/>
    </row>
    <row r="913" spans="1:5" x14ac:dyDescent="0.25">
      <c r="A913" s="80"/>
      <c r="B913" s="80"/>
      <c r="C913" s="80"/>
      <c r="D913" s="80"/>
      <c r="E913" s="81"/>
    </row>
    <row r="914" spans="1:5" x14ac:dyDescent="0.25">
      <c r="A914" s="80"/>
      <c r="B914" s="80"/>
      <c r="C914" s="80"/>
      <c r="D914" s="80"/>
      <c r="E914" s="81"/>
    </row>
    <row r="915" spans="1:5" x14ac:dyDescent="0.25">
      <c r="A915" s="80"/>
      <c r="B915" s="80"/>
      <c r="C915" s="80"/>
      <c r="D915" s="80"/>
      <c r="E915" s="81"/>
    </row>
    <row r="916" spans="1:5" x14ac:dyDescent="0.25">
      <c r="A916" s="80"/>
      <c r="B916" s="80"/>
      <c r="C916" s="80"/>
      <c r="D916" s="80"/>
      <c r="E916" s="81"/>
    </row>
    <row r="917" spans="1:5" x14ac:dyDescent="0.25">
      <c r="A917" s="80"/>
      <c r="B917" s="80"/>
      <c r="C917" s="80"/>
      <c r="D917" s="80"/>
      <c r="E917" s="81"/>
    </row>
    <row r="918" spans="1:5" x14ac:dyDescent="0.25">
      <c r="A918" s="80"/>
      <c r="B918" s="80"/>
      <c r="C918" s="80"/>
      <c r="D918" s="80"/>
      <c r="E918" s="81"/>
    </row>
    <row r="919" spans="1:5" x14ac:dyDescent="0.25">
      <c r="A919" s="80"/>
      <c r="B919" s="80"/>
      <c r="C919" s="80"/>
      <c r="D919" s="80"/>
      <c r="E919" s="81"/>
    </row>
    <row r="920" spans="1:5" x14ac:dyDescent="0.25">
      <c r="A920" s="80"/>
      <c r="B920" s="80"/>
      <c r="C920" s="80"/>
      <c r="D920" s="80"/>
      <c r="E920" s="81"/>
    </row>
    <row r="921" spans="1:5" x14ac:dyDescent="0.25">
      <c r="A921" s="80"/>
      <c r="B921" s="80"/>
      <c r="C921" s="80"/>
      <c r="D921" s="80"/>
      <c r="E921" s="81"/>
    </row>
    <row r="922" spans="1:5" x14ac:dyDescent="0.25">
      <c r="A922" s="80"/>
      <c r="B922" s="80"/>
      <c r="C922" s="80"/>
      <c r="D922" s="80"/>
      <c r="E922" s="81"/>
    </row>
    <row r="923" spans="1:5" x14ac:dyDescent="0.25">
      <c r="A923" s="80"/>
      <c r="B923" s="80"/>
      <c r="C923" s="80"/>
      <c r="D923" s="80"/>
      <c r="E923" s="81"/>
    </row>
    <row r="924" spans="1:5" x14ac:dyDescent="0.25">
      <c r="A924" s="80"/>
      <c r="B924" s="80"/>
      <c r="C924" s="80"/>
      <c r="D924" s="80"/>
      <c r="E924" s="81"/>
    </row>
    <row r="925" spans="1:5" x14ac:dyDescent="0.25">
      <c r="A925" s="80"/>
      <c r="B925" s="80"/>
      <c r="C925" s="80"/>
      <c r="D925" s="80"/>
      <c r="E925" s="81"/>
    </row>
    <row r="926" spans="1:5" x14ac:dyDescent="0.25">
      <c r="A926" s="80"/>
      <c r="B926" s="80"/>
      <c r="C926" s="80"/>
      <c r="D926" s="80"/>
      <c r="E926" s="81"/>
    </row>
    <row r="927" spans="1:5" x14ac:dyDescent="0.25">
      <c r="A927" s="80"/>
      <c r="B927" s="80"/>
      <c r="C927" s="80"/>
      <c r="D927" s="80"/>
      <c r="E927" s="81"/>
    </row>
    <row r="928" spans="1:5" x14ac:dyDescent="0.25">
      <c r="A928" s="80"/>
      <c r="B928" s="80"/>
      <c r="C928" s="80"/>
      <c r="D928" s="80"/>
      <c r="E928" s="81"/>
    </row>
    <row r="929" spans="1:5" x14ac:dyDescent="0.25">
      <c r="A929" s="80"/>
      <c r="B929" s="80"/>
      <c r="C929" s="80"/>
      <c r="D929" s="80"/>
      <c r="E929" s="81"/>
    </row>
    <row r="930" spans="1:5" x14ac:dyDescent="0.25">
      <c r="A930" s="80"/>
      <c r="B930" s="80"/>
      <c r="C930" s="80"/>
      <c r="D930" s="80"/>
      <c r="E930" s="81"/>
    </row>
    <row r="931" spans="1:5" x14ac:dyDescent="0.25">
      <c r="A931" s="80"/>
      <c r="B931" s="80"/>
      <c r="C931" s="80"/>
      <c r="D931" s="80"/>
      <c r="E931" s="81"/>
    </row>
    <row r="932" spans="1:5" x14ac:dyDescent="0.25">
      <c r="A932" s="80"/>
      <c r="B932" s="80"/>
      <c r="C932" s="80"/>
      <c r="D932" s="80"/>
      <c r="E932" s="81"/>
    </row>
    <row r="933" spans="1:5" x14ac:dyDescent="0.25">
      <c r="A933" s="80"/>
      <c r="B933" s="80"/>
      <c r="C933" s="80"/>
      <c r="D933" s="80"/>
      <c r="E933" s="81"/>
    </row>
    <row r="934" spans="1:5" x14ac:dyDescent="0.25">
      <c r="A934" s="80"/>
      <c r="B934" s="80"/>
      <c r="C934" s="80"/>
      <c r="D934" s="80"/>
      <c r="E934" s="81"/>
    </row>
    <row r="935" spans="1:5" x14ac:dyDescent="0.25">
      <c r="A935" s="80"/>
      <c r="B935" s="80"/>
      <c r="C935" s="80"/>
      <c r="D935" s="80"/>
      <c r="E935" s="81"/>
    </row>
    <row r="936" spans="1:5" x14ac:dyDescent="0.25">
      <c r="A936" s="80"/>
      <c r="B936" s="80"/>
      <c r="C936" s="80"/>
      <c r="D936" s="80"/>
      <c r="E936" s="81"/>
    </row>
    <row r="937" spans="1:5" x14ac:dyDescent="0.25">
      <c r="A937" s="80"/>
      <c r="B937" s="80"/>
      <c r="C937" s="80"/>
      <c r="D937" s="80"/>
      <c r="E937" s="81"/>
    </row>
    <row r="938" spans="1:5" x14ac:dyDescent="0.25">
      <c r="A938" s="80"/>
      <c r="B938" s="80"/>
      <c r="C938" s="80"/>
      <c r="D938" s="80"/>
      <c r="E938" s="81"/>
    </row>
    <row r="939" spans="1:5" x14ac:dyDescent="0.25">
      <c r="A939" s="80"/>
      <c r="B939" s="80"/>
      <c r="C939" s="80"/>
      <c r="D939" s="80"/>
      <c r="E939" s="81"/>
    </row>
    <row r="940" spans="1:5" x14ac:dyDescent="0.25">
      <c r="A940" s="80"/>
      <c r="B940" s="80"/>
      <c r="C940" s="80"/>
      <c r="D940" s="80"/>
      <c r="E940" s="81"/>
    </row>
    <row r="941" spans="1:5" x14ac:dyDescent="0.25">
      <c r="A941" s="80"/>
      <c r="B941" s="80"/>
      <c r="C941" s="80"/>
      <c r="D941" s="80"/>
      <c r="E941" s="81"/>
    </row>
    <row r="942" spans="1:5" x14ac:dyDescent="0.25">
      <c r="A942" s="80"/>
      <c r="B942" s="80"/>
      <c r="C942" s="80"/>
      <c r="D942" s="80"/>
      <c r="E942" s="81"/>
    </row>
    <row r="943" spans="1:5" x14ac:dyDescent="0.25">
      <c r="A943" s="80"/>
      <c r="B943" s="80"/>
      <c r="C943" s="80"/>
      <c r="D943" s="80"/>
      <c r="E943" s="81"/>
    </row>
    <row r="944" spans="1:5" x14ac:dyDescent="0.25">
      <c r="A944" s="80"/>
      <c r="B944" s="80"/>
      <c r="C944" s="80"/>
      <c r="D944" s="80"/>
      <c r="E944" s="81"/>
    </row>
    <row r="945" spans="1:5" x14ac:dyDescent="0.25">
      <c r="A945" s="80"/>
      <c r="B945" s="80"/>
      <c r="C945" s="80"/>
      <c r="D945" s="80"/>
      <c r="E945" s="81"/>
    </row>
    <row r="946" spans="1:5" x14ac:dyDescent="0.25">
      <c r="A946" s="80"/>
      <c r="B946" s="80"/>
      <c r="C946" s="80"/>
      <c r="D946" s="80"/>
      <c r="E946" s="81"/>
    </row>
    <row r="947" spans="1:5" x14ac:dyDescent="0.25">
      <c r="A947" s="80"/>
      <c r="B947" s="80"/>
      <c r="C947" s="80"/>
      <c r="D947" s="80"/>
      <c r="E947" s="81"/>
    </row>
    <row r="948" spans="1:5" x14ac:dyDescent="0.25">
      <c r="A948" s="80"/>
      <c r="B948" s="80"/>
      <c r="C948" s="80"/>
      <c r="D948" s="80"/>
      <c r="E948" s="81"/>
    </row>
    <row r="949" spans="1:5" x14ac:dyDescent="0.25">
      <c r="A949" s="80"/>
      <c r="B949" s="80"/>
      <c r="C949" s="80"/>
      <c r="D949" s="80"/>
      <c r="E949" s="81"/>
    </row>
    <row r="950" spans="1:5" x14ac:dyDescent="0.25">
      <c r="A950" s="80"/>
      <c r="B950" s="80"/>
      <c r="C950" s="80"/>
      <c r="D950" s="80"/>
      <c r="E950" s="81"/>
    </row>
    <row r="951" spans="1:5" x14ac:dyDescent="0.25">
      <c r="A951" s="80"/>
      <c r="B951" s="80"/>
      <c r="C951" s="80"/>
      <c r="D951" s="80"/>
      <c r="E951" s="81"/>
    </row>
    <row r="952" spans="1:5" x14ac:dyDescent="0.25">
      <c r="A952" s="80"/>
      <c r="B952" s="80"/>
      <c r="C952" s="80"/>
      <c r="D952" s="80"/>
      <c r="E952" s="81"/>
    </row>
    <row r="953" spans="1:5" x14ac:dyDescent="0.25">
      <c r="A953" s="80"/>
      <c r="B953" s="80"/>
      <c r="C953" s="80"/>
      <c r="D953" s="80"/>
      <c r="E953" s="81"/>
    </row>
    <row r="954" spans="1:5" x14ac:dyDescent="0.25">
      <c r="A954" s="80"/>
      <c r="B954" s="80"/>
      <c r="C954" s="80"/>
      <c r="D954" s="80"/>
      <c r="E954" s="81"/>
    </row>
    <row r="955" spans="1:5" x14ac:dyDescent="0.25">
      <c r="A955" s="80"/>
      <c r="B955" s="80"/>
      <c r="C955" s="80"/>
      <c r="D955" s="80"/>
      <c r="E955" s="81"/>
    </row>
    <row r="956" spans="1:5" x14ac:dyDescent="0.25">
      <c r="A956" s="80"/>
      <c r="B956" s="80"/>
      <c r="C956" s="80"/>
      <c r="D956" s="80"/>
      <c r="E956" s="81"/>
    </row>
    <row r="957" spans="1:5" x14ac:dyDescent="0.25">
      <c r="A957" s="80"/>
      <c r="B957" s="80"/>
      <c r="C957" s="80"/>
      <c r="D957" s="80"/>
      <c r="E957" s="81"/>
    </row>
    <row r="958" spans="1:5" x14ac:dyDescent="0.25">
      <c r="A958" s="80"/>
      <c r="B958" s="80"/>
      <c r="C958" s="80"/>
      <c r="D958" s="80"/>
      <c r="E958" s="81"/>
    </row>
    <row r="959" spans="1:5" x14ac:dyDescent="0.25">
      <c r="A959" s="80"/>
      <c r="B959" s="80"/>
      <c r="C959" s="80"/>
      <c r="D959" s="80"/>
      <c r="E959" s="81"/>
    </row>
    <row r="960" spans="1:5" x14ac:dyDescent="0.25">
      <c r="A960" s="80"/>
      <c r="B960" s="80"/>
      <c r="C960" s="80"/>
      <c r="D960" s="80"/>
      <c r="E960" s="81"/>
    </row>
    <row r="961" spans="1:5" x14ac:dyDescent="0.25">
      <c r="A961" s="80"/>
      <c r="B961" s="80"/>
      <c r="C961" s="80"/>
      <c r="D961" s="80"/>
      <c r="E961" s="81"/>
    </row>
    <row r="962" spans="1:5" x14ac:dyDescent="0.25">
      <c r="A962" s="80"/>
      <c r="B962" s="80"/>
      <c r="C962" s="80"/>
      <c r="D962" s="80"/>
      <c r="E962" s="81"/>
    </row>
    <row r="963" spans="1:5" x14ac:dyDescent="0.25">
      <c r="A963" s="80"/>
      <c r="B963" s="80"/>
      <c r="C963" s="80"/>
      <c r="D963" s="80"/>
      <c r="E963" s="81"/>
    </row>
    <row r="964" spans="1:5" x14ac:dyDescent="0.25">
      <c r="A964" s="80"/>
      <c r="B964" s="80"/>
      <c r="C964" s="80"/>
      <c r="D964" s="80"/>
      <c r="E964" s="81"/>
    </row>
    <row r="965" spans="1:5" x14ac:dyDescent="0.25">
      <c r="A965" s="80"/>
      <c r="B965" s="80"/>
      <c r="C965" s="80"/>
      <c r="D965" s="80"/>
      <c r="E965" s="81"/>
    </row>
    <row r="966" spans="1:5" x14ac:dyDescent="0.25">
      <c r="A966" s="80"/>
      <c r="B966" s="80"/>
      <c r="C966" s="80"/>
      <c r="D966" s="80"/>
      <c r="E966" s="81"/>
    </row>
    <row r="967" spans="1:5" x14ac:dyDescent="0.25">
      <c r="A967" s="80"/>
      <c r="B967" s="80"/>
      <c r="C967" s="80"/>
      <c r="D967" s="80"/>
      <c r="E967" s="81"/>
    </row>
    <row r="968" spans="1:5" x14ac:dyDescent="0.25">
      <c r="A968" s="80"/>
      <c r="B968" s="80"/>
      <c r="C968" s="80"/>
      <c r="D968" s="80"/>
      <c r="E968" s="81"/>
    </row>
    <row r="969" spans="1:5" x14ac:dyDescent="0.25">
      <c r="A969" s="80"/>
      <c r="B969" s="80"/>
      <c r="C969" s="80"/>
      <c r="D969" s="80"/>
      <c r="E969" s="81"/>
    </row>
    <row r="970" spans="1:5" x14ac:dyDescent="0.25">
      <c r="A970" s="80"/>
      <c r="B970" s="80"/>
      <c r="C970" s="80"/>
      <c r="D970" s="80"/>
      <c r="E970" s="81"/>
    </row>
    <row r="971" spans="1:5" x14ac:dyDescent="0.25">
      <c r="A971" s="80"/>
      <c r="B971" s="80"/>
      <c r="C971" s="80"/>
      <c r="D971" s="80"/>
      <c r="E971" s="81"/>
    </row>
    <row r="972" spans="1:5" x14ac:dyDescent="0.25">
      <c r="A972" s="80"/>
      <c r="B972" s="80"/>
      <c r="C972" s="80"/>
      <c r="D972" s="80"/>
      <c r="E972" s="81"/>
    </row>
    <row r="973" spans="1:5" x14ac:dyDescent="0.25">
      <c r="A973" s="80"/>
      <c r="B973" s="80"/>
      <c r="C973" s="80"/>
      <c r="D973" s="80"/>
      <c r="E973" s="81"/>
    </row>
    <row r="974" spans="1:5" x14ac:dyDescent="0.25">
      <c r="A974" s="80"/>
      <c r="B974" s="80"/>
      <c r="C974" s="80"/>
      <c r="D974" s="80"/>
      <c r="E974" s="81"/>
    </row>
    <row r="975" spans="1:5" x14ac:dyDescent="0.25">
      <c r="A975" s="80"/>
      <c r="B975" s="80"/>
      <c r="C975" s="80"/>
      <c r="D975" s="80"/>
      <c r="E975" s="81"/>
    </row>
    <row r="976" spans="1:5" x14ac:dyDescent="0.25">
      <c r="A976" s="80"/>
      <c r="B976" s="80"/>
      <c r="C976" s="80"/>
      <c r="D976" s="80"/>
      <c r="E976" s="81"/>
    </row>
    <row r="977" spans="1:5" x14ac:dyDescent="0.25">
      <c r="A977" s="80"/>
      <c r="B977" s="80"/>
      <c r="C977" s="80"/>
      <c r="D977" s="80"/>
      <c r="E977" s="81"/>
    </row>
    <row r="978" spans="1:5" x14ac:dyDescent="0.25">
      <c r="A978" s="80"/>
      <c r="B978" s="80"/>
      <c r="C978" s="80"/>
      <c r="D978" s="80"/>
      <c r="E978" s="81"/>
    </row>
    <row r="979" spans="1:5" x14ac:dyDescent="0.25">
      <c r="A979" s="80"/>
      <c r="B979" s="80"/>
      <c r="C979" s="80"/>
      <c r="D979" s="80"/>
      <c r="E979" s="81"/>
    </row>
    <row r="980" spans="1:5" x14ac:dyDescent="0.25">
      <c r="A980" s="80"/>
      <c r="B980" s="80"/>
      <c r="C980" s="80"/>
      <c r="D980" s="80"/>
      <c r="E980" s="81"/>
    </row>
    <row r="981" spans="1:5" x14ac:dyDescent="0.25">
      <c r="A981" s="80"/>
      <c r="B981" s="80"/>
      <c r="C981" s="80"/>
      <c r="D981" s="80"/>
      <c r="E981" s="81"/>
    </row>
    <row r="982" spans="1:5" x14ac:dyDescent="0.25">
      <c r="A982" s="80"/>
      <c r="B982" s="80"/>
      <c r="C982" s="80"/>
      <c r="D982" s="80"/>
      <c r="E982" s="81"/>
    </row>
    <row r="983" spans="1:5" x14ac:dyDescent="0.25">
      <c r="A983" s="80"/>
      <c r="B983" s="80"/>
      <c r="C983" s="80"/>
      <c r="D983" s="80"/>
      <c r="E983" s="81"/>
    </row>
    <row r="984" spans="1:5" x14ac:dyDescent="0.25">
      <c r="A984" s="80"/>
      <c r="B984" s="80"/>
      <c r="C984" s="80"/>
      <c r="D984" s="80"/>
      <c r="E984" s="81"/>
    </row>
    <row r="985" spans="1:5" x14ac:dyDescent="0.25">
      <c r="A985" s="80"/>
      <c r="B985" s="80"/>
      <c r="C985" s="80"/>
      <c r="D985" s="80"/>
      <c r="E985" s="81"/>
    </row>
    <row r="986" spans="1:5" x14ac:dyDescent="0.25">
      <c r="A986" s="80"/>
      <c r="B986" s="80"/>
      <c r="C986" s="80"/>
      <c r="D986" s="80"/>
      <c r="E986" s="81"/>
    </row>
    <row r="987" spans="1:5" x14ac:dyDescent="0.25">
      <c r="A987" s="80"/>
      <c r="B987" s="80"/>
      <c r="C987" s="80"/>
      <c r="D987" s="80"/>
      <c r="E987" s="81"/>
    </row>
    <row r="988" spans="1:5" x14ac:dyDescent="0.25">
      <c r="A988" s="80"/>
      <c r="B988" s="80"/>
      <c r="C988" s="80"/>
      <c r="D988" s="80"/>
      <c r="E988" s="81"/>
    </row>
    <row r="989" spans="1:5" x14ac:dyDescent="0.25">
      <c r="A989" s="80"/>
      <c r="B989" s="80"/>
      <c r="C989" s="80"/>
      <c r="D989" s="80"/>
      <c r="E989" s="81"/>
    </row>
    <row r="990" spans="1:5" x14ac:dyDescent="0.25">
      <c r="A990" s="80"/>
      <c r="B990" s="80"/>
      <c r="C990" s="80"/>
      <c r="D990" s="80"/>
      <c r="E990" s="81"/>
    </row>
    <row r="991" spans="1:5" x14ac:dyDescent="0.25">
      <c r="A991" s="80"/>
      <c r="B991" s="80"/>
      <c r="C991" s="80"/>
      <c r="D991" s="80"/>
      <c r="E991" s="81"/>
    </row>
    <row r="992" spans="1:5" x14ac:dyDescent="0.25">
      <c r="A992" s="80"/>
      <c r="B992" s="80"/>
      <c r="C992" s="80"/>
      <c r="D992" s="80"/>
      <c r="E992" s="81"/>
    </row>
    <row r="993" spans="1:5" x14ac:dyDescent="0.25">
      <c r="A993" s="80"/>
      <c r="B993" s="80"/>
      <c r="C993" s="80"/>
      <c r="D993" s="80"/>
      <c r="E993" s="81"/>
    </row>
    <row r="994" spans="1:5" x14ac:dyDescent="0.25">
      <c r="A994" s="80"/>
      <c r="B994" s="80"/>
      <c r="C994" s="80"/>
      <c r="D994" s="80"/>
      <c r="E994" s="81"/>
    </row>
    <row r="995" spans="1:5" x14ac:dyDescent="0.25">
      <c r="A995" s="80"/>
      <c r="B995" s="80"/>
      <c r="C995" s="80"/>
      <c r="D995" s="80"/>
      <c r="E995" s="81"/>
    </row>
    <row r="996" spans="1:5" x14ac:dyDescent="0.25">
      <c r="A996" s="80"/>
      <c r="B996" s="80"/>
      <c r="C996" s="80"/>
      <c r="D996" s="80"/>
      <c r="E996" s="81"/>
    </row>
    <row r="997" spans="1:5" x14ac:dyDescent="0.25">
      <c r="A997" s="80"/>
      <c r="B997" s="80"/>
      <c r="C997" s="80"/>
      <c r="D997" s="80"/>
      <c r="E997" s="81"/>
    </row>
    <row r="998" spans="1:5" x14ac:dyDescent="0.25">
      <c r="A998" s="80"/>
      <c r="B998" s="80"/>
      <c r="C998" s="80"/>
      <c r="D998" s="80"/>
      <c r="E998" s="81"/>
    </row>
  </sheetData>
  <autoFilter ref="A1:AS47" xr:uid="{00000000-0009-0000-0000-000001000000}"/>
  <mergeCells count="6">
    <mergeCell ref="AQ13:AR13"/>
    <mergeCell ref="D13:F13"/>
    <mergeCell ref="L13:N13"/>
    <mergeCell ref="O13:AF13"/>
    <mergeCell ref="AG13:AI13"/>
    <mergeCell ref="AJ13:AO13"/>
  </mergeCells>
  <conditionalFormatting sqref="A40:A41 B40:B46">
    <cfRule type="cellIs" dxfId="5" priority="1" stopIfTrue="1" operator="equal">
      <formula>"FALSE"</formula>
    </cfRule>
  </conditionalFormatting>
  <conditionalFormatting sqref="A1:B39 C1:D14 E1:F12 G1:R14 V1:W14 AA1:AB14 AG1:AJ14 AK1:AO12 AS1:AX40 E14:F14 AK14:AL14 S1:U47 X1:Z47 AC1:AF47 AM14:AO47 AP1:AR47">
    <cfRule type="cellIs" dxfId="0" priority="2" stopIfTrue="1" operator="equal">
      <formula>"FALSE"</formula>
    </cfRule>
  </conditionalFormatting>
  <dataValidations disablePrompts="1" count="8">
    <dataValidation type="list" allowBlank="1" showInputMessage="1" showErrorMessage="1" prompt="NIVEL - Seleccione el nivel en el que enseña el docente evaluado." sqref="K15:K46" xr:uid="{00000000-0002-0000-0100-000000000000}">
      <formula1>$AW$14:$AW$16</formula1>
    </dataValidation>
    <dataValidation type="decimal" allowBlank="1" showInputMessage="1" showErrorMessage="1" prompt="Número de documento - Escriba el número de documento del docente evaluado, sin utilizar comas ni puntos. EJEMPLO: 79802825" sqref="E15:E39" xr:uid="{00000000-0002-0000-0100-000001000000}">
      <formula1>1</formula1>
      <formula2>9000000000</formula2>
    </dataValidation>
    <dataValidation type="list" allowBlank="1" showInputMessage="1" showErrorMessage="1" prompt="Competencias comportamentales - Seleccione las competencias comportamentales evaluadas. Recuerede que no se pueden repetir para un evaluado." sqref="AG15:AI46" xr:uid="{00000000-0002-0000-0100-000002000000}">
      <formula1>$AX$14:$AX$19</formula1>
    </dataValidation>
    <dataValidation type="list" allowBlank="1" showInputMessage="1" showErrorMessage="1" prompt="ZONA - Seleccione la zona en la que se ubica el establecimiento educativo." sqref="I15:I45" xr:uid="{00000000-0002-0000-0100-000003000000}">
      <formula1>#REF!</formula1>
    </dataValidation>
    <dataValidation type="decimal" allowBlank="1" showInputMessage="1" showErrorMessage="1" prompt="PUNTAJE DE LA COMPETENCIA - ESCRIBA EL PUNTAJE ASIGNADO A CADA COMPETENCIA (ENTRE 1 Y 100)" sqref="AJ15:AL15" xr:uid="{00000000-0002-0000-0100-000004000000}">
      <formula1>1</formula1>
      <formula2>100</formula2>
    </dataValidation>
    <dataValidation type="list" allowBlank="1" showInputMessage="1" showErrorMessage="1" prompt="Tipo de identificación - Seleccione el Tipo de Identificación del Evaluado. CC: Cédula de Ciudadanía CE: Cédula de Extranjería" sqref="D15:D39" xr:uid="{00000000-0002-0000-0100-000005000000}">
      <formula1>#REF!</formula1>
    </dataValidation>
    <dataValidation type="decimal" allowBlank="1" showInputMessage="1" showErrorMessage="1" prompt="PUNTAJE DE LA COMPETENCIA - POR FAVOR DIGITE EL PUNTAJE ASIGNADO A CADA COMPETENCIA (ENTRE 1 Y 100 PUNTOS)" sqref="O15:R41 V15:W46 AA15:AB46 AJ16:AL46" xr:uid="{00000000-0002-0000-0100-000006000000}">
      <formula1>1</formula1>
      <formula2>100</formula2>
    </dataValidation>
    <dataValidation type="list" allowBlank="1" showInputMessage="1" showErrorMessage="1" prompt="ÁREA - Seleccione el área en la que se desempeña el docente evaluado." sqref="J15:J45" xr:uid="{00000000-0002-0000-0100-000007000000}">
      <formula1>$AV$14:$AV$32</formula1>
    </dataValidation>
  </dataValidations>
  <pageMargins left="0.19685039370078741" right="0.19685039370078741" top="0.19685039370078741" bottom="0.19685039370078741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/>
  </sheetViews>
  <sheetFormatPr baseColWidth="10" defaultColWidth="12.6328125" defaultRowHeight="15" customHeight="1" x14ac:dyDescent="0.25"/>
  <cols>
    <col min="1" max="2" width="0.7265625" customWidth="1"/>
    <col min="3" max="3" width="1.36328125" customWidth="1"/>
    <col min="4" max="12" width="9.26953125" customWidth="1"/>
    <col min="13" max="14" width="0.90625" customWidth="1"/>
    <col min="15" max="26" width="9.26953125" customWidth="1"/>
  </cols>
  <sheetData>
    <row r="1" spans="1:26" ht="11.25" customHeight="1" x14ac:dyDescent="0.25">
      <c r="A1" s="82"/>
      <c r="B1" s="83"/>
      <c r="C1" s="262"/>
      <c r="D1" s="263"/>
      <c r="E1" s="265" t="s">
        <v>160</v>
      </c>
      <c r="F1" s="235"/>
      <c r="G1" s="235"/>
      <c r="H1" s="235"/>
      <c r="I1" s="235"/>
      <c r="J1" s="235"/>
      <c r="K1" s="235"/>
      <c r="L1" s="236"/>
      <c r="M1" s="83"/>
      <c r="N1" s="84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</row>
    <row r="2" spans="1:26" ht="13.5" customHeight="1" x14ac:dyDescent="0.25">
      <c r="A2" s="86"/>
      <c r="B2" s="87"/>
      <c r="C2" s="226"/>
      <c r="D2" s="263"/>
      <c r="E2" s="221" t="s">
        <v>161</v>
      </c>
      <c r="F2" s="214"/>
      <c r="G2" s="214"/>
      <c r="H2" s="214"/>
      <c r="I2" s="214"/>
      <c r="J2" s="214"/>
      <c r="K2" s="214"/>
      <c r="L2" s="215"/>
      <c r="M2" s="88"/>
      <c r="N2" s="89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</row>
    <row r="3" spans="1:26" ht="13.5" customHeight="1" x14ac:dyDescent="0.25">
      <c r="A3" s="86"/>
      <c r="B3" s="87"/>
      <c r="C3" s="226"/>
      <c r="D3" s="263"/>
      <c r="E3" s="221" t="s">
        <v>162</v>
      </c>
      <c r="F3" s="214"/>
      <c r="G3" s="214"/>
      <c r="H3" s="214"/>
      <c r="I3" s="214"/>
      <c r="J3" s="214"/>
      <c r="K3" s="214"/>
      <c r="L3" s="215"/>
      <c r="M3" s="88"/>
      <c r="N3" s="89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</row>
    <row r="4" spans="1:26" ht="13.5" customHeight="1" x14ac:dyDescent="0.25">
      <c r="A4" s="86"/>
      <c r="B4" s="87"/>
      <c r="C4" s="264"/>
      <c r="D4" s="236"/>
      <c r="E4" s="221" t="s">
        <v>163</v>
      </c>
      <c r="F4" s="214"/>
      <c r="G4" s="214"/>
      <c r="H4" s="214"/>
      <c r="I4" s="214"/>
      <c r="J4" s="214"/>
      <c r="K4" s="214"/>
      <c r="L4" s="215"/>
      <c r="M4" s="88"/>
      <c r="N4" s="89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</row>
    <row r="5" spans="1:26" ht="12.5" x14ac:dyDescent="0.25">
      <c r="A5" s="86"/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9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</row>
    <row r="6" spans="1:26" ht="11.25" customHeight="1" x14ac:dyDescent="0.25">
      <c r="A6" s="86"/>
      <c r="B6" s="91" t="s">
        <v>164</v>
      </c>
      <c r="C6" s="88"/>
      <c r="D6" s="88"/>
      <c r="E6" s="88"/>
      <c r="F6" s="92" t="str">
        <f>Docentes!B15</f>
        <v>NORTE DE SANTANDER</v>
      </c>
      <c r="G6" s="88"/>
      <c r="H6" s="88"/>
      <c r="I6" s="88"/>
      <c r="J6" s="88"/>
      <c r="K6" s="88"/>
      <c r="L6" s="88"/>
      <c r="M6" s="88"/>
      <c r="N6" s="89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</row>
    <row r="7" spans="1:26" ht="9" customHeight="1" x14ac:dyDescent="0.25">
      <c r="A7" s="86"/>
      <c r="B7" s="93"/>
      <c r="C7" s="93"/>
      <c r="D7" s="93"/>
      <c r="E7" s="93"/>
      <c r="F7" s="93"/>
      <c r="G7" s="93"/>
      <c r="H7" s="93"/>
      <c r="I7" s="94"/>
      <c r="J7" s="93"/>
      <c r="K7" s="93"/>
      <c r="L7" s="93"/>
      <c r="M7" s="93"/>
      <c r="N7" s="89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</row>
    <row r="8" spans="1:26" ht="12.5" x14ac:dyDescent="0.25">
      <c r="A8" s="95"/>
      <c r="B8" s="96"/>
      <c r="C8" s="97"/>
      <c r="D8" s="97"/>
      <c r="E8" s="97"/>
      <c r="F8" s="97"/>
      <c r="G8" s="97"/>
      <c r="H8" s="97"/>
      <c r="I8" s="97"/>
      <c r="J8" s="97"/>
      <c r="K8" s="97"/>
      <c r="L8" s="97"/>
      <c r="M8" s="98"/>
      <c r="N8" s="95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</row>
    <row r="9" spans="1:26" ht="11.25" customHeight="1" x14ac:dyDescent="0.25">
      <c r="A9" s="95"/>
      <c r="B9" s="99"/>
      <c r="C9" s="221" t="s">
        <v>165</v>
      </c>
      <c r="D9" s="214"/>
      <c r="E9" s="214"/>
      <c r="F9" s="214"/>
      <c r="G9" s="214"/>
      <c r="H9" s="214"/>
      <c r="I9" s="214"/>
      <c r="J9" s="214"/>
      <c r="K9" s="214"/>
      <c r="L9" s="215"/>
      <c r="M9" s="100"/>
      <c r="N9" s="95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</row>
    <row r="10" spans="1:26" ht="11.25" customHeight="1" x14ac:dyDescent="0.25">
      <c r="A10" s="95"/>
      <c r="B10" s="99"/>
      <c r="C10" s="101"/>
      <c r="D10" s="101"/>
      <c r="E10" s="93"/>
      <c r="F10" s="93"/>
      <c r="G10" s="93"/>
      <c r="H10" s="93"/>
      <c r="I10" s="93"/>
      <c r="J10" s="93"/>
      <c r="K10" s="93"/>
      <c r="L10" s="93"/>
      <c r="M10" s="100"/>
      <c r="N10" s="95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</row>
    <row r="11" spans="1:26" ht="12.5" x14ac:dyDescent="0.25">
      <c r="A11" s="95"/>
      <c r="B11" s="102"/>
      <c r="C11" s="252" t="s">
        <v>166</v>
      </c>
      <c r="D11" s="220"/>
      <c r="E11" s="220"/>
      <c r="F11" s="220"/>
      <c r="G11" s="220"/>
      <c r="H11" s="253"/>
      <c r="I11" s="103"/>
      <c r="J11" s="252" t="s">
        <v>167</v>
      </c>
      <c r="K11" s="220"/>
      <c r="L11" s="253"/>
      <c r="M11" s="104"/>
      <c r="N11" s="95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</row>
    <row r="12" spans="1:26" ht="12.5" x14ac:dyDescent="0.25">
      <c r="A12" s="95"/>
      <c r="B12" s="102"/>
      <c r="C12" s="219" t="s">
        <v>101</v>
      </c>
      <c r="D12" s="220"/>
      <c r="E12" s="220"/>
      <c r="F12" s="220"/>
      <c r="G12" s="106" t="s">
        <v>17</v>
      </c>
      <c r="H12" s="107" t="s">
        <v>168</v>
      </c>
      <c r="I12" s="103"/>
      <c r="J12" s="108" t="s">
        <v>27</v>
      </c>
      <c r="K12" s="106" t="s">
        <v>17</v>
      </c>
      <c r="L12" s="107" t="s">
        <v>168</v>
      </c>
      <c r="M12" s="104"/>
      <c r="N12" s="95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</row>
    <row r="13" spans="1:26" ht="12.5" x14ac:dyDescent="0.25">
      <c r="A13" s="95"/>
      <c r="B13" s="102"/>
      <c r="C13" s="266" t="s">
        <v>169</v>
      </c>
      <c r="D13" s="241"/>
      <c r="E13" s="241"/>
      <c r="F13" s="241"/>
      <c r="G13" s="109">
        <f>Docentes!$J$1</f>
        <v>4</v>
      </c>
      <c r="H13" s="110">
        <f t="shared" ref="H13:H24" si="0">(G13*100)/$G$25</f>
        <v>22.222222222222221</v>
      </c>
      <c r="I13" s="111"/>
      <c r="J13" s="112" t="s">
        <v>0</v>
      </c>
      <c r="K13" s="109">
        <f>COUNTIF(Docentes!$I$15:$I$40,"Rural")</f>
        <v>0</v>
      </c>
      <c r="L13" s="110">
        <f>(K13*100)/K15</f>
        <v>0</v>
      </c>
      <c r="M13" s="104"/>
      <c r="N13" s="95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</row>
    <row r="14" spans="1:26" ht="12.5" x14ac:dyDescent="0.25">
      <c r="A14" s="95"/>
      <c r="B14" s="102"/>
      <c r="C14" s="267" t="s">
        <v>170</v>
      </c>
      <c r="D14" s="214"/>
      <c r="E14" s="214"/>
      <c r="F14" s="214"/>
      <c r="G14" s="113">
        <f>Docentes!$J$2</f>
        <v>1</v>
      </c>
      <c r="H14" s="114">
        <f t="shared" si="0"/>
        <v>5.5555555555555554</v>
      </c>
      <c r="I14" s="111"/>
      <c r="J14" s="115" t="s">
        <v>4</v>
      </c>
      <c r="K14" s="116">
        <f>COUNTIF(Docentes!$I$15:$I$40,"Urbana")</f>
        <v>26</v>
      </c>
      <c r="L14" s="117">
        <f>(K14*100)/K15</f>
        <v>100</v>
      </c>
      <c r="M14" s="104"/>
      <c r="N14" s="95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</row>
    <row r="15" spans="1:26" ht="12.5" x14ac:dyDescent="0.25">
      <c r="A15" s="95"/>
      <c r="B15" s="102"/>
      <c r="C15" s="267" t="s">
        <v>171</v>
      </c>
      <c r="D15" s="214"/>
      <c r="E15" s="214"/>
      <c r="F15" s="214"/>
      <c r="G15" s="113">
        <f>Docentes!$J$3</f>
        <v>0</v>
      </c>
      <c r="H15" s="114">
        <f t="shared" si="0"/>
        <v>0</v>
      </c>
      <c r="I15" s="111"/>
      <c r="J15" s="108" t="s">
        <v>172</v>
      </c>
      <c r="K15" s="106">
        <f t="shared" ref="K15:L15" si="1">SUM(K13:K14)</f>
        <v>26</v>
      </c>
      <c r="L15" s="118">
        <f t="shared" si="1"/>
        <v>100</v>
      </c>
      <c r="M15" s="104"/>
      <c r="N15" s="95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</row>
    <row r="16" spans="1:26" ht="12.5" x14ac:dyDescent="0.25">
      <c r="A16" s="95"/>
      <c r="B16" s="102"/>
      <c r="C16" s="267" t="s">
        <v>173</v>
      </c>
      <c r="D16" s="214"/>
      <c r="E16" s="214"/>
      <c r="F16" s="214"/>
      <c r="G16" s="113">
        <f>Docentes!$J$4</f>
        <v>1</v>
      </c>
      <c r="H16" s="114">
        <f t="shared" si="0"/>
        <v>5.5555555555555554</v>
      </c>
      <c r="I16" s="111"/>
      <c r="J16" s="97"/>
      <c r="K16" s="97"/>
      <c r="L16" s="97"/>
      <c r="M16" s="104"/>
      <c r="N16" s="95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</row>
    <row r="17" spans="1:26" ht="12.5" x14ac:dyDescent="0.25">
      <c r="A17" s="95"/>
      <c r="B17" s="102"/>
      <c r="C17" s="267" t="s">
        <v>174</v>
      </c>
      <c r="D17" s="214"/>
      <c r="E17" s="214"/>
      <c r="F17" s="214"/>
      <c r="G17" s="113">
        <f>Docentes!$J$5</f>
        <v>1</v>
      </c>
      <c r="H17" s="114">
        <f t="shared" si="0"/>
        <v>5.5555555555555554</v>
      </c>
      <c r="I17" s="111"/>
      <c r="J17" s="88"/>
      <c r="K17" s="88"/>
      <c r="L17" s="88"/>
      <c r="M17" s="104"/>
      <c r="N17" s="95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</row>
    <row r="18" spans="1:26" ht="12.5" x14ac:dyDescent="0.25">
      <c r="A18" s="95"/>
      <c r="B18" s="102"/>
      <c r="C18" s="267" t="s">
        <v>175</v>
      </c>
      <c r="D18" s="214"/>
      <c r="E18" s="214"/>
      <c r="F18" s="214"/>
      <c r="G18" s="113">
        <f>Docentes!$J$6</f>
        <v>0</v>
      </c>
      <c r="H18" s="114">
        <f t="shared" si="0"/>
        <v>0</v>
      </c>
      <c r="I18" s="111"/>
      <c r="J18" s="88"/>
      <c r="K18" s="88"/>
      <c r="L18" s="88"/>
      <c r="M18" s="104"/>
      <c r="N18" s="95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</row>
    <row r="19" spans="1:26" ht="12.5" x14ac:dyDescent="0.25">
      <c r="A19" s="95"/>
      <c r="B19" s="102"/>
      <c r="C19" s="267" t="s">
        <v>88</v>
      </c>
      <c r="D19" s="214"/>
      <c r="E19" s="214"/>
      <c r="F19" s="214"/>
      <c r="G19" s="113">
        <f>Docentes!$J$7</f>
        <v>2</v>
      </c>
      <c r="H19" s="114">
        <f t="shared" si="0"/>
        <v>11.111111111111111</v>
      </c>
      <c r="I19" s="111"/>
      <c r="J19" s="119"/>
      <c r="K19" s="119"/>
      <c r="L19" s="119"/>
      <c r="M19" s="104"/>
      <c r="N19" s="95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</row>
    <row r="20" spans="1:26" ht="12.5" x14ac:dyDescent="0.25">
      <c r="A20" s="95"/>
      <c r="B20" s="102"/>
      <c r="C20" s="267" t="s">
        <v>89</v>
      </c>
      <c r="D20" s="214"/>
      <c r="E20" s="214"/>
      <c r="F20" s="214"/>
      <c r="G20" s="113">
        <f>Docentes!$J$8</f>
        <v>2</v>
      </c>
      <c r="H20" s="114">
        <f t="shared" si="0"/>
        <v>11.111111111111111</v>
      </c>
      <c r="I20" s="111"/>
      <c r="J20" s="252" t="s">
        <v>176</v>
      </c>
      <c r="K20" s="220"/>
      <c r="L20" s="253"/>
      <c r="M20" s="104"/>
      <c r="N20" s="95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</row>
    <row r="21" spans="1:26" ht="15.75" customHeight="1" x14ac:dyDescent="0.25">
      <c r="A21" s="95"/>
      <c r="B21" s="102"/>
      <c r="C21" s="267" t="s">
        <v>90</v>
      </c>
      <c r="D21" s="214"/>
      <c r="E21" s="214"/>
      <c r="F21" s="214"/>
      <c r="G21" s="113">
        <f>Docentes!$J$9</f>
        <v>6</v>
      </c>
      <c r="H21" s="114">
        <f t="shared" si="0"/>
        <v>33.333333333333336</v>
      </c>
      <c r="I21" s="111"/>
      <c r="J21" s="105" t="s">
        <v>102</v>
      </c>
      <c r="K21" s="106" t="s">
        <v>17</v>
      </c>
      <c r="L21" s="107" t="s">
        <v>168</v>
      </c>
      <c r="M21" s="104"/>
      <c r="N21" s="95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</row>
    <row r="22" spans="1:26" ht="15.75" customHeight="1" x14ac:dyDescent="0.25">
      <c r="A22" s="95"/>
      <c r="B22" s="102"/>
      <c r="C22" s="267" t="s">
        <v>177</v>
      </c>
      <c r="D22" s="214"/>
      <c r="E22" s="214"/>
      <c r="F22" s="214"/>
      <c r="G22" s="113">
        <f>Docentes!$J$10</f>
        <v>1</v>
      </c>
      <c r="H22" s="114">
        <f t="shared" si="0"/>
        <v>5.5555555555555554</v>
      </c>
      <c r="I22" s="111"/>
      <c r="J22" s="120" t="s">
        <v>107</v>
      </c>
      <c r="K22" s="109">
        <f>COUNTIF(Docentes!$K$15:$K$40,"Preescolar")</f>
        <v>0</v>
      </c>
      <c r="L22" s="110">
        <f>(K22*100)/K25</f>
        <v>0</v>
      </c>
      <c r="M22" s="104"/>
      <c r="N22" s="95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</row>
    <row r="23" spans="1:26" ht="15.75" customHeight="1" x14ac:dyDescent="0.25">
      <c r="A23" s="95"/>
      <c r="B23" s="102"/>
      <c r="C23" s="267" t="s">
        <v>92</v>
      </c>
      <c r="D23" s="214"/>
      <c r="E23" s="214"/>
      <c r="F23" s="214"/>
      <c r="G23" s="113">
        <f>Docentes!$J$11</f>
        <v>0</v>
      </c>
      <c r="H23" s="114">
        <f t="shared" si="0"/>
        <v>0</v>
      </c>
      <c r="I23" s="111"/>
      <c r="J23" s="121" t="s">
        <v>178</v>
      </c>
      <c r="K23" s="113">
        <f>COUNTIF(Docentes!$K$15:$K$40,"Básica primaria")</f>
        <v>11</v>
      </c>
      <c r="L23" s="114">
        <f>(K23*100)/K25</f>
        <v>42.307692307692307</v>
      </c>
      <c r="M23" s="104"/>
      <c r="N23" s="95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</row>
    <row r="24" spans="1:26" ht="15.75" customHeight="1" x14ac:dyDescent="0.25">
      <c r="A24" s="95"/>
      <c r="B24" s="102"/>
      <c r="C24" s="217" t="s">
        <v>179</v>
      </c>
      <c r="D24" s="218"/>
      <c r="E24" s="218"/>
      <c r="F24" s="218"/>
      <c r="G24" s="116">
        <f>Docentes!$J$12</f>
        <v>0</v>
      </c>
      <c r="H24" s="117">
        <f t="shared" si="0"/>
        <v>0</v>
      </c>
      <c r="I24" s="111"/>
      <c r="J24" s="122" t="s">
        <v>180</v>
      </c>
      <c r="K24" s="116">
        <f>COUNTIF(Docentes!$K$15:$K$40,"Básica secundaria y media")</f>
        <v>15</v>
      </c>
      <c r="L24" s="117">
        <f>(K24*100)/K25</f>
        <v>57.692307692307693</v>
      </c>
      <c r="M24" s="104"/>
      <c r="N24" s="95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</row>
    <row r="25" spans="1:26" ht="15.75" customHeight="1" x14ac:dyDescent="0.25">
      <c r="A25" s="95"/>
      <c r="B25" s="102"/>
      <c r="C25" s="219" t="s">
        <v>172</v>
      </c>
      <c r="D25" s="220"/>
      <c r="E25" s="220"/>
      <c r="F25" s="220"/>
      <c r="G25" s="106">
        <f t="shared" ref="G25:H25" si="2">SUM(G13:G24)</f>
        <v>18</v>
      </c>
      <c r="H25" s="118">
        <f t="shared" si="2"/>
        <v>100.00000000000001</v>
      </c>
      <c r="I25" s="103"/>
      <c r="J25" s="105" t="s">
        <v>172</v>
      </c>
      <c r="K25" s="106">
        <f t="shared" ref="K25:L25" si="3">SUM(K22:K24)</f>
        <v>26</v>
      </c>
      <c r="L25" s="118">
        <f t="shared" si="3"/>
        <v>100</v>
      </c>
      <c r="M25" s="104"/>
      <c r="N25" s="95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</row>
    <row r="26" spans="1:26" ht="15.75" customHeight="1" x14ac:dyDescent="0.25">
      <c r="A26" s="95"/>
      <c r="B26" s="123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5"/>
      <c r="N26" s="95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</row>
    <row r="27" spans="1:26" ht="6.75" customHeight="1" x14ac:dyDescent="0.25">
      <c r="A27" s="95"/>
      <c r="B27" s="96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8"/>
      <c r="N27" s="95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</row>
    <row r="28" spans="1:26" ht="15" customHeight="1" x14ac:dyDescent="0.25">
      <c r="A28" s="95"/>
      <c r="B28" s="99"/>
      <c r="C28" s="221" t="s">
        <v>181</v>
      </c>
      <c r="D28" s="214"/>
      <c r="E28" s="214"/>
      <c r="F28" s="214"/>
      <c r="G28" s="214"/>
      <c r="H28" s="214"/>
      <c r="I28" s="214"/>
      <c r="J28" s="214"/>
      <c r="K28" s="214"/>
      <c r="L28" s="215"/>
      <c r="M28" s="100"/>
      <c r="N28" s="95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</row>
    <row r="29" spans="1:26" ht="15" customHeight="1" x14ac:dyDescent="0.25">
      <c r="A29" s="95"/>
      <c r="B29" s="99"/>
      <c r="C29" s="222" t="s">
        <v>182</v>
      </c>
      <c r="D29" s="214"/>
      <c r="E29" s="214"/>
      <c r="F29" s="214"/>
      <c r="G29" s="214"/>
      <c r="H29" s="214"/>
      <c r="I29" s="214"/>
      <c r="J29" s="214"/>
      <c r="K29" s="214"/>
      <c r="L29" s="215"/>
      <c r="M29" s="100"/>
      <c r="N29" s="95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</row>
    <row r="30" spans="1:26" ht="15" customHeight="1" x14ac:dyDescent="0.25">
      <c r="A30" s="95"/>
      <c r="B30" s="99"/>
      <c r="C30" s="222" t="s">
        <v>183</v>
      </c>
      <c r="D30" s="214"/>
      <c r="E30" s="214"/>
      <c r="F30" s="214"/>
      <c r="G30" s="214"/>
      <c r="H30" s="214"/>
      <c r="I30" s="214"/>
      <c r="J30" s="214"/>
      <c r="K30" s="214"/>
      <c r="L30" s="215"/>
      <c r="M30" s="100"/>
      <c r="N30" s="95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</row>
    <row r="31" spans="1:26" ht="9" customHeight="1" x14ac:dyDescent="0.25">
      <c r="A31" s="126"/>
      <c r="B31" s="127"/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29"/>
      <c r="N31" s="126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</row>
    <row r="32" spans="1:26" ht="33.75" customHeight="1" x14ac:dyDescent="0.25">
      <c r="A32" s="126"/>
      <c r="B32" s="130"/>
      <c r="C32" s="223" t="s">
        <v>184</v>
      </c>
      <c r="D32" s="220"/>
      <c r="E32" s="220"/>
      <c r="F32" s="220"/>
      <c r="G32" s="224"/>
      <c r="H32" s="131" t="s">
        <v>185</v>
      </c>
      <c r="I32" s="131" t="s">
        <v>186</v>
      </c>
      <c r="J32" s="131" t="s">
        <v>187</v>
      </c>
      <c r="K32" s="131" t="s">
        <v>188</v>
      </c>
      <c r="L32" s="132" t="s">
        <v>189</v>
      </c>
      <c r="M32" s="133"/>
      <c r="N32" s="126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</row>
    <row r="33" spans="1:26" ht="16.5" customHeight="1" x14ac:dyDescent="0.25">
      <c r="A33" s="126"/>
      <c r="B33" s="130"/>
      <c r="C33" s="225" t="s">
        <v>190</v>
      </c>
      <c r="D33" s="240" t="s">
        <v>103</v>
      </c>
      <c r="E33" s="241"/>
      <c r="F33" s="241"/>
      <c r="G33" s="242"/>
      <c r="H33" s="134">
        <f>Docentes!$O$1</f>
        <v>26</v>
      </c>
      <c r="I33" s="135">
        <f>Docentes!$O$4</f>
        <v>86</v>
      </c>
      <c r="J33" s="135">
        <f>Docentes!$O$5</f>
        <v>98</v>
      </c>
      <c r="K33" s="135">
        <f>Docentes!$O$2</f>
        <v>95.07692307692308</v>
      </c>
      <c r="L33" s="136">
        <f>Docentes!$O$3</f>
        <v>2.2964856093270329</v>
      </c>
      <c r="M33" s="133"/>
      <c r="N33" s="126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</row>
    <row r="34" spans="1:26" ht="16.5" customHeight="1" x14ac:dyDescent="0.25">
      <c r="A34" s="126"/>
      <c r="B34" s="130"/>
      <c r="C34" s="226"/>
      <c r="D34" s="243" t="s">
        <v>40</v>
      </c>
      <c r="E34" s="214"/>
      <c r="F34" s="214"/>
      <c r="G34" s="215"/>
      <c r="H34" s="137">
        <f>Docentes!$P$1</f>
        <v>26</v>
      </c>
      <c r="I34" s="138">
        <f>Docentes!$P$4</f>
        <v>86</v>
      </c>
      <c r="J34" s="138">
        <f>Docentes!$P$5</f>
        <v>98</v>
      </c>
      <c r="K34" s="138">
        <f>Docentes!$P$2</f>
        <v>94.92307692307692</v>
      </c>
      <c r="L34" s="139">
        <f>Docentes!$P$3</f>
        <v>2.4482332719424744</v>
      </c>
      <c r="M34" s="133"/>
      <c r="N34" s="126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</row>
    <row r="35" spans="1:26" ht="16.5" customHeight="1" x14ac:dyDescent="0.25">
      <c r="A35" s="126"/>
      <c r="B35" s="130"/>
      <c r="C35" s="226"/>
      <c r="D35" s="243" t="s">
        <v>44</v>
      </c>
      <c r="E35" s="214"/>
      <c r="F35" s="214"/>
      <c r="G35" s="215"/>
      <c r="H35" s="137">
        <f>Docentes!$Q$1</f>
        <v>26</v>
      </c>
      <c r="I35" s="138">
        <f>Docentes!$Q$4</f>
        <v>85</v>
      </c>
      <c r="J35" s="138">
        <f>Docentes!$Q$5</f>
        <v>97</v>
      </c>
      <c r="K35" s="138">
        <f>Docentes!$Q$2</f>
        <v>94.769230769230774</v>
      </c>
      <c r="L35" s="139">
        <f>Docentes!$Q$3</f>
        <v>2.3547006995827271</v>
      </c>
      <c r="M35" s="133"/>
      <c r="N35" s="126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</row>
    <row r="36" spans="1:26" ht="16.5" customHeight="1" x14ac:dyDescent="0.25">
      <c r="A36" s="126"/>
      <c r="B36" s="130"/>
      <c r="C36" s="226"/>
      <c r="D36" s="237" t="s">
        <v>191</v>
      </c>
      <c r="E36" s="238"/>
      <c r="F36" s="238"/>
      <c r="G36" s="239"/>
      <c r="H36" s="140">
        <f>Docentes!$R$1</f>
        <v>26</v>
      </c>
      <c r="I36" s="141">
        <f>Docentes!$R$4</f>
        <v>85</v>
      </c>
      <c r="J36" s="141">
        <f>Docentes!$R$5</f>
        <v>98</v>
      </c>
      <c r="K36" s="141">
        <f>Docentes!$R$2</f>
        <v>94.807692307692307</v>
      </c>
      <c r="L36" s="142">
        <f>Docentes!$R$3</f>
        <v>2.6686210786731155</v>
      </c>
      <c r="M36" s="133"/>
      <c r="N36" s="126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</row>
    <row r="37" spans="1:26" ht="16.5" customHeight="1" x14ac:dyDescent="0.25">
      <c r="A37" s="126"/>
      <c r="B37" s="130"/>
      <c r="C37" s="226"/>
      <c r="D37" s="268" t="s">
        <v>192</v>
      </c>
      <c r="E37" s="269"/>
      <c r="F37" s="269"/>
      <c r="G37" s="245"/>
      <c r="H37" s="143">
        <f>Docentes!$T$1</f>
        <v>26</v>
      </c>
      <c r="I37" s="144">
        <f>Docentes!$T$4</f>
        <v>85.5</v>
      </c>
      <c r="J37" s="144">
        <f>Docentes!$T$5</f>
        <v>97.5</v>
      </c>
      <c r="K37" s="144">
        <f>Docentes!$T$2</f>
        <v>94.894230769230774</v>
      </c>
      <c r="L37" s="145">
        <f>Docentes!$T$3</f>
        <v>2.3453923732747541</v>
      </c>
      <c r="M37" s="133"/>
      <c r="N37" s="126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</row>
    <row r="38" spans="1:26" ht="16.5" customHeight="1" x14ac:dyDescent="0.25">
      <c r="A38" s="126"/>
      <c r="B38" s="130"/>
      <c r="C38" s="226"/>
      <c r="D38" s="234" t="s">
        <v>105</v>
      </c>
      <c r="E38" s="235"/>
      <c r="F38" s="235"/>
      <c r="G38" s="236"/>
      <c r="H38" s="146">
        <f>Docentes!$V$1</f>
        <v>26</v>
      </c>
      <c r="I38" s="147">
        <f>Docentes!$V$4</f>
        <v>85</v>
      </c>
      <c r="J38" s="147">
        <f>Docentes!$V$5</f>
        <v>97</v>
      </c>
      <c r="K38" s="147">
        <f>Docentes!$V$2</f>
        <v>94.269230769230774</v>
      </c>
      <c r="L38" s="148">
        <f>Docentes!$V$3</f>
        <v>2.4747960288911455</v>
      </c>
      <c r="M38" s="133"/>
      <c r="N38" s="126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</row>
    <row r="39" spans="1:26" ht="16.5" customHeight="1" x14ac:dyDescent="0.25">
      <c r="A39" s="126"/>
      <c r="B39" s="130"/>
      <c r="C39" s="226"/>
      <c r="D39" s="237" t="s">
        <v>106</v>
      </c>
      <c r="E39" s="238"/>
      <c r="F39" s="238"/>
      <c r="G39" s="239"/>
      <c r="H39" s="140">
        <f>Docentes!$W$1</f>
        <v>26</v>
      </c>
      <c r="I39" s="141">
        <f>Docentes!$W$4</f>
        <v>85</v>
      </c>
      <c r="J39" s="141">
        <f>Docentes!$W$5</f>
        <v>98</v>
      </c>
      <c r="K39" s="141">
        <f>Docentes!$W$2</f>
        <v>94.615384615384613</v>
      </c>
      <c r="L39" s="142">
        <f>Docentes!$W$3</f>
        <v>2.7723913587648203</v>
      </c>
      <c r="M39" s="133"/>
      <c r="N39" s="126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</row>
    <row r="40" spans="1:26" ht="16.5" customHeight="1" x14ac:dyDescent="0.25">
      <c r="A40" s="126"/>
      <c r="B40" s="130"/>
      <c r="C40" s="226"/>
      <c r="D40" s="268" t="s">
        <v>193</v>
      </c>
      <c r="E40" s="269"/>
      <c r="F40" s="269"/>
      <c r="G40" s="245"/>
      <c r="H40" s="143">
        <f>Docentes!$Y$1</f>
        <v>26</v>
      </c>
      <c r="I40" s="144">
        <f>Docentes!$Y$4</f>
        <v>85</v>
      </c>
      <c r="J40" s="144">
        <f>Docentes!$Y$5</f>
        <v>97</v>
      </c>
      <c r="K40" s="144">
        <f>Docentes!$Y$2</f>
        <v>94.442307692307693</v>
      </c>
      <c r="L40" s="145">
        <f>Docentes!$Y$3</f>
        <v>2.4872753087542319</v>
      </c>
      <c r="M40" s="133"/>
      <c r="N40" s="126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</row>
    <row r="41" spans="1:26" ht="16.5" customHeight="1" x14ac:dyDescent="0.25">
      <c r="A41" s="126"/>
      <c r="B41" s="130"/>
      <c r="C41" s="226"/>
      <c r="D41" s="234" t="s">
        <v>52</v>
      </c>
      <c r="E41" s="235"/>
      <c r="F41" s="235"/>
      <c r="G41" s="236"/>
      <c r="H41" s="146">
        <f>Docentes!$AA$1</f>
        <v>26</v>
      </c>
      <c r="I41" s="147">
        <f>Docentes!$AA$4</f>
        <v>85</v>
      </c>
      <c r="J41" s="147">
        <f>Docentes!$AA$5</f>
        <v>98</v>
      </c>
      <c r="K41" s="147">
        <f>Docentes!$AA$2</f>
        <v>94.34615384615384</v>
      </c>
      <c r="L41" s="148">
        <f>Docentes!$AA$3</f>
        <v>2.6824214089856602</v>
      </c>
      <c r="M41" s="133"/>
      <c r="N41" s="126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</row>
    <row r="42" spans="1:26" ht="16.5" customHeight="1" x14ac:dyDescent="0.25">
      <c r="A42" s="126"/>
      <c r="B42" s="130"/>
      <c r="C42" s="226"/>
      <c r="D42" s="237" t="s">
        <v>194</v>
      </c>
      <c r="E42" s="238"/>
      <c r="F42" s="238"/>
      <c r="G42" s="239"/>
      <c r="H42" s="140">
        <f>Docentes!$AB$1</f>
        <v>26</v>
      </c>
      <c r="I42" s="141">
        <f>Docentes!$AB$4</f>
        <v>85</v>
      </c>
      <c r="J42" s="141">
        <f>Docentes!$AB$5</f>
        <v>98</v>
      </c>
      <c r="K42" s="141">
        <f>Docentes!$AB$2</f>
        <v>94.92307692307692</v>
      </c>
      <c r="L42" s="142">
        <f>Docentes!$AB$3</f>
        <v>2.6521399197339033</v>
      </c>
      <c r="M42" s="133"/>
      <c r="N42" s="126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</row>
    <row r="43" spans="1:26" ht="16.5" customHeight="1" x14ac:dyDescent="0.25">
      <c r="A43" s="126"/>
      <c r="B43" s="130"/>
      <c r="C43" s="227"/>
      <c r="D43" s="228" t="s">
        <v>195</v>
      </c>
      <c r="E43" s="229"/>
      <c r="F43" s="229"/>
      <c r="G43" s="230"/>
      <c r="H43" s="149">
        <f>Docentes!$AD$1</f>
        <v>26</v>
      </c>
      <c r="I43" s="150">
        <f>Docentes!$AD$4</f>
        <v>85</v>
      </c>
      <c r="J43" s="150">
        <f>Docentes!$AD$5</f>
        <v>97.5</v>
      </c>
      <c r="K43" s="150">
        <f>Docentes!$AD$2</f>
        <v>94.634615384615387</v>
      </c>
      <c r="L43" s="151">
        <f>Docentes!$AD$3</f>
        <v>2.5241144677200844</v>
      </c>
      <c r="M43" s="133"/>
      <c r="N43" s="126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</row>
    <row r="44" spans="1:26" ht="16.5" customHeight="1" x14ac:dyDescent="0.25">
      <c r="A44" s="126"/>
      <c r="B44" s="130"/>
      <c r="C44" s="225" t="s">
        <v>196</v>
      </c>
      <c r="D44" s="240" t="s">
        <v>57</v>
      </c>
      <c r="E44" s="241"/>
      <c r="F44" s="241"/>
      <c r="G44" s="242"/>
      <c r="H44" s="134">
        <f>Docentes!$AJ$1</f>
        <v>26</v>
      </c>
      <c r="I44" s="135">
        <f>Docentes!$AJ$4</f>
        <v>90</v>
      </c>
      <c r="J44" s="135">
        <f>Docentes!$AJ$5</f>
        <v>99</v>
      </c>
      <c r="K44" s="135">
        <f>Docentes!$AJ$2</f>
        <v>95.57692307692308</v>
      </c>
      <c r="L44" s="136">
        <f>Docentes!$AJ$3</f>
        <v>2.3353471163504054</v>
      </c>
      <c r="M44" s="133"/>
      <c r="N44" s="126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</row>
    <row r="45" spans="1:26" ht="16.5" customHeight="1" x14ac:dyDescent="0.25">
      <c r="A45" s="126"/>
      <c r="B45" s="130"/>
      <c r="C45" s="226"/>
      <c r="D45" s="243" t="s">
        <v>58</v>
      </c>
      <c r="E45" s="214"/>
      <c r="F45" s="214"/>
      <c r="G45" s="215"/>
      <c r="H45" s="137">
        <f>Docentes!$AK$1</f>
        <v>26</v>
      </c>
      <c r="I45" s="138">
        <f>Docentes!$AK$4</f>
        <v>92</v>
      </c>
      <c r="J45" s="138">
        <f>Docentes!$AK$5</f>
        <v>99</v>
      </c>
      <c r="K45" s="138">
        <f>Docentes!$AK$2</f>
        <v>95.65384615384616</v>
      </c>
      <c r="L45" s="139">
        <f>Docentes!$AK$3</f>
        <v>1.8961499453852839</v>
      </c>
      <c r="M45" s="133"/>
      <c r="N45" s="126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</row>
    <row r="46" spans="1:26" ht="16.5" customHeight="1" x14ac:dyDescent="0.25">
      <c r="A46" s="126"/>
      <c r="B46" s="130"/>
      <c r="C46" s="226"/>
      <c r="D46" s="237" t="s">
        <v>59</v>
      </c>
      <c r="E46" s="238"/>
      <c r="F46" s="238"/>
      <c r="G46" s="239"/>
      <c r="H46" s="140">
        <f>Docentes!$AL$1</f>
        <v>26</v>
      </c>
      <c r="I46" s="141">
        <f>Docentes!$AL$4</f>
        <v>93</v>
      </c>
      <c r="J46" s="141">
        <f>Docentes!$AL$5</f>
        <v>97</v>
      </c>
      <c r="K46" s="141">
        <f>Docentes!$AL$2</f>
        <v>95.307692307692307</v>
      </c>
      <c r="L46" s="142">
        <f>Docentes!$AL$3</f>
        <v>1.3789628209413265</v>
      </c>
      <c r="M46" s="133"/>
      <c r="N46" s="126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</row>
    <row r="47" spans="1:26" ht="16.5" customHeight="1" x14ac:dyDescent="0.25">
      <c r="A47" s="126"/>
      <c r="B47" s="130"/>
      <c r="C47" s="227"/>
      <c r="D47" s="228" t="s">
        <v>197</v>
      </c>
      <c r="E47" s="229"/>
      <c r="F47" s="229"/>
      <c r="G47" s="230"/>
      <c r="H47" s="149">
        <f>Docentes!$AN$1</f>
        <v>26</v>
      </c>
      <c r="I47" s="150">
        <f>Docentes!$AN$4</f>
        <v>92</v>
      </c>
      <c r="J47" s="150">
        <f>Docentes!$AN$5</f>
        <v>98</v>
      </c>
      <c r="K47" s="150">
        <f>Docentes!$AN$2</f>
        <v>95.512820512820497</v>
      </c>
      <c r="L47" s="151">
        <f>Docentes!$AN$3</f>
        <v>1.7132964178403627</v>
      </c>
      <c r="M47" s="133"/>
      <c r="N47" s="126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</row>
    <row r="48" spans="1:26" ht="16.5" customHeight="1" x14ac:dyDescent="0.25">
      <c r="A48" s="126"/>
      <c r="B48" s="130"/>
      <c r="C48" s="152"/>
      <c r="D48" s="231" t="s">
        <v>198</v>
      </c>
      <c r="E48" s="220"/>
      <c r="F48" s="220"/>
      <c r="G48" s="232"/>
      <c r="H48" s="153">
        <f>Docentes!$AQ$1</f>
        <v>26</v>
      </c>
      <c r="I48" s="154">
        <f>Docentes!$AQ$4</f>
        <v>87.6</v>
      </c>
      <c r="J48" s="154">
        <f>Docentes!$AQ$5</f>
        <v>97.275000000000006</v>
      </c>
      <c r="K48" s="154">
        <f>Docentes!$AQ$2</f>
        <v>94.979326923076911</v>
      </c>
      <c r="L48" s="155">
        <f>Docentes!$AQ$3</f>
        <v>2.0638887515673305</v>
      </c>
      <c r="M48" s="133"/>
      <c r="N48" s="126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</row>
    <row r="49" spans="1:26" ht="6.75" customHeight="1" x14ac:dyDescent="0.25">
      <c r="A49" s="95"/>
      <c r="B49" s="99"/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00"/>
      <c r="N49" s="95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</row>
    <row r="50" spans="1:26" ht="11.25" customHeight="1" x14ac:dyDescent="0.25">
      <c r="A50" s="95"/>
      <c r="B50" s="99"/>
      <c r="C50" s="157" t="s">
        <v>199</v>
      </c>
      <c r="D50" s="157"/>
      <c r="E50" s="88"/>
      <c r="F50" s="88"/>
      <c r="G50" s="88"/>
      <c r="H50" s="88"/>
      <c r="I50" s="88"/>
      <c r="J50" s="88"/>
      <c r="K50" s="88"/>
      <c r="L50" s="88"/>
      <c r="M50" s="100"/>
      <c r="N50" s="95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</row>
    <row r="51" spans="1:26" ht="11.25" customHeight="1" x14ac:dyDescent="0.25">
      <c r="A51" s="95"/>
      <c r="B51" s="99"/>
      <c r="C51" s="157" t="s">
        <v>200</v>
      </c>
      <c r="D51" s="157"/>
      <c r="E51" s="88"/>
      <c r="F51" s="88"/>
      <c r="G51" s="88"/>
      <c r="H51" s="88"/>
      <c r="I51" s="88"/>
      <c r="J51" s="88"/>
      <c r="K51" s="88"/>
      <c r="L51" s="88"/>
      <c r="M51" s="100"/>
      <c r="N51" s="95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</row>
    <row r="52" spans="1:26" ht="11.25" customHeight="1" x14ac:dyDescent="0.25">
      <c r="A52" s="95"/>
      <c r="B52" s="99"/>
      <c r="C52" s="157" t="s">
        <v>201</v>
      </c>
      <c r="D52" s="157"/>
      <c r="E52" s="88"/>
      <c r="F52" s="88"/>
      <c r="G52" s="88"/>
      <c r="H52" s="88"/>
      <c r="I52" s="88"/>
      <c r="J52" s="88"/>
      <c r="K52" s="88"/>
      <c r="L52" s="88"/>
      <c r="M52" s="100"/>
      <c r="N52" s="95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</row>
    <row r="53" spans="1:26" ht="11.25" customHeight="1" x14ac:dyDescent="0.25">
      <c r="A53" s="95"/>
      <c r="B53" s="99"/>
      <c r="C53" s="157" t="s">
        <v>202</v>
      </c>
      <c r="D53" s="157"/>
      <c r="E53" s="88"/>
      <c r="F53" s="88"/>
      <c r="G53" s="88"/>
      <c r="H53" s="88"/>
      <c r="I53" s="88"/>
      <c r="J53" s="88"/>
      <c r="K53" s="88"/>
      <c r="L53" s="88"/>
      <c r="M53" s="100"/>
      <c r="N53" s="95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</row>
    <row r="54" spans="1:26" ht="11.25" customHeight="1" x14ac:dyDescent="0.25">
      <c r="A54" s="95"/>
      <c r="B54" s="99"/>
      <c r="C54" s="157" t="s">
        <v>203</v>
      </c>
      <c r="D54" s="157"/>
      <c r="E54" s="88"/>
      <c r="F54" s="88"/>
      <c r="G54" s="88"/>
      <c r="H54" s="88"/>
      <c r="I54" s="88"/>
      <c r="J54" s="88"/>
      <c r="K54" s="88"/>
      <c r="L54" s="88"/>
      <c r="M54" s="100"/>
      <c r="N54" s="95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</row>
    <row r="55" spans="1:26" ht="6.75" customHeight="1" x14ac:dyDescent="0.25">
      <c r="A55" s="158"/>
      <c r="B55" s="123"/>
      <c r="C55" s="119"/>
      <c r="D55" s="119"/>
      <c r="E55" s="119"/>
      <c r="F55" s="119"/>
      <c r="G55" s="119"/>
      <c r="H55" s="119"/>
      <c r="I55" s="119"/>
      <c r="J55" s="119"/>
      <c r="K55" s="119"/>
      <c r="L55" s="119"/>
      <c r="M55" s="125"/>
      <c r="N55" s="158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</row>
    <row r="56" spans="1:26" ht="9" customHeight="1" x14ac:dyDescent="0.25">
      <c r="A56" s="159"/>
      <c r="B56" s="160"/>
      <c r="C56" s="160"/>
      <c r="D56" s="160"/>
      <c r="E56" s="160"/>
      <c r="F56" s="160"/>
      <c r="G56" s="160"/>
      <c r="H56" s="160"/>
      <c r="I56" s="160"/>
      <c r="J56" s="160"/>
      <c r="K56" s="160"/>
      <c r="L56" s="160"/>
      <c r="M56" s="160"/>
      <c r="N56" s="161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</row>
    <row r="57" spans="1:26" ht="9" customHeight="1" x14ac:dyDescent="0.25">
      <c r="A57" s="126"/>
      <c r="B57" s="162"/>
      <c r="C57" s="163"/>
      <c r="D57" s="163"/>
      <c r="E57" s="163"/>
      <c r="F57" s="163"/>
      <c r="G57" s="163"/>
      <c r="H57" s="163"/>
      <c r="I57" s="163"/>
      <c r="J57" s="163"/>
      <c r="K57" s="163"/>
      <c r="L57" s="163"/>
      <c r="M57" s="164"/>
      <c r="N57" s="126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</row>
    <row r="58" spans="1:26" ht="11.25" customHeight="1" x14ac:dyDescent="0.25">
      <c r="A58" s="126"/>
      <c r="B58" s="127"/>
      <c r="C58" s="233" t="s">
        <v>204</v>
      </c>
      <c r="D58" s="214"/>
      <c r="E58" s="214"/>
      <c r="F58" s="214"/>
      <c r="G58" s="214"/>
      <c r="H58" s="214"/>
      <c r="I58" s="214"/>
      <c r="J58" s="214"/>
      <c r="K58" s="214"/>
      <c r="L58" s="215"/>
      <c r="M58" s="129"/>
      <c r="N58" s="126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</row>
    <row r="59" spans="1:26" ht="9" customHeight="1" x14ac:dyDescent="0.25">
      <c r="A59" s="126"/>
      <c r="B59" s="127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129"/>
      <c r="N59" s="126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</row>
    <row r="60" spans="1:26" ht="11.25" customHeight="1" x14ac:dyDescent="0.25">
      <c r="A60" s="126"/>
      <c r="B60" s="127"/>
      <c r="C60" s="87"/>
      <c r="D60" s="87"/>
      <c r="E60" s="87"/>
      <c r="F60" s="88"/>
      <c r="G60" s="88"/>
      <c r="H60" s="88"/>
      <c r="I60" s="88"/>
      <c r="J60" s="88"/>
      <c r="K60" s="88"/>
      <c r="L60" s="88"/>
      <c r="M60" s="129"/>
      <c r="N60" s="126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</row>
    <row r="61" spans="1:26" ht="11.25" customHeight="1" x14ac:dyDescent="0.25">
      <c r="A61" s="126"/>
      <c r="B61" s="127"/>
      <c r="C61" s="87"/>
      <c r="D61" s="87"/>
      <c r="E61" s="87"/>
      <c r="F61" s="87"/>
      <c r="G61" s="87"/>
      <c r="H61" s="88"/>
      <c r="I61" s="88"/>
      <c r="J61" s="88"/>
      <c r="K61" s="88"/>
      <c r="L61" s="88"/>
      <c r="M61" s="129"/>
      <c r="N61" s="126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</row>
    <row r="62" spans="1:26" ht="11.25" customHeight="1" x14ac:dyDescent="0.25">
      <c r="A62" s="126"/>
      <c r="B62" s="127"/>
      <c r="C62" s="87"/>
      <c r="D62" s="87"/>
      <c r="E62" s="87"/>
      <c r="F62" s="87"/>
      <c r="G62" s="87"/>
      <c r="H62" s="88"/>
      <c r="I62" s="88"/>
      <c r="J62" s="88"/>
      <c r="K62" s="88"/>
      <c r="L62" s="88"/>
      <c r="M62" s="129"/>
      <c r="N62" s="126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</row>
    <row r="63" spans="1:26" ht="11.25" customHeight="1" x14ac:dyDescent="0.25">
      <c r="A63" s="126"/>
      <c r="B63" s="127"/>
      <c r="C63" s="87"/>
      <c r="D63" s="87"/>
      <c r="E63" s="87"/>
      <c r="F63" s="87"/>
      <c r="G63" s="87"/>
      <c r="H63" s="88"/>
      <c r="I63" s="88"/>
      <c r="J63" s="88"/>
      <c r="K63" s="88"/>
      <c r="L63" s="88"/>
      <c r="M63" s="129"/>
      <c r="N63" s="126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</row>
    <row r="64" spans="1:26" ht="11.25" customHeight="1" x14ac:dyDescent="0.25">
      <c r="A64" s="126"/>
      <c r="B64" s="127"/>
      <c r="C64" s="87"/>
      <c r="D64" s="87"/>
      <c r="E64" s="87"/>
      <c r="F64" s="87"/>
      <c r="G64" s="87"/>
      <c r="H64" s="88"/>
      <c r="I64" s="88"/>
      <c r="J64" s="88"/>
      <c r="K64" s="88"/>
      <c r="L64" s="88"/>
      <c r="M64" s="129"/>
      <c r="N64" s="126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</row>
    <row r="65" spans="1:26" ht="11.25" customHeight="1" x14ac:dyDescent="0.25">
      <c r="A65" s="126"/>
      <c r="B65" s="127"/>
      <c r="C65" s="88"/>
      <c r="D65" s="88"/>
      <c r="E65" s="88"/>
      <c r="F65" s="88"/>
      <c r="G65" s="88"/>
      <c r="H65" s="88"/>
      <c r="I65" s="88"/>
      <c r="J65" s="88"/>
      <c r="K65" s="88"/>
      <c r="L65" s="88"/>
      <c r="M65" s="129"/>
      <c r="N65" s="126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</row>
    <row r="66" spans="1:26" ht="11.25" customHeight="1" x14ac:dyDescent="0.25">
      <c r="A66" s="126"/>
      <c r="B66" s="127"/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129"/>
      <c r="N66" s="126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</row>
    <row r="67" spans="1:26" ht="11.25" customHeight="1" x14ac:dyDescent="0.25">
      <c r="A67" s="126"/>
      <c r="B67" s="127"/>
      <c r="C67" s="87"/>
      <c r="D67" s="87"/>
      <c r="E67" s="87"/>
      <c r="F67" s="87"/>
      <c r="G67" s="87"/>
      <c r="H67" s="88"/>
      <c r="I67" s="88"/>
      <c r="J67" s="88"/>
      <c r="K67" s="88"/>
      <c r="L67" s="88"/>
      <c r="M67" s="129"/>
      <c r="N67" s="126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</row>
    <row r="68" spans="1:26" ht="11.25" customHeight="1" x14ac:dyDescent="0.25">
      <c r="A68" s="126"/>
      <c r="B68" s="127"/>
      <c r="C68" s="87"/>
      <c r="D68" s="87"/>
      <c r="E68" s="87"/>
      <c r="F68" s="87"/>
      <c r="G68" s="87"/>
      <c r="H68" s="88"/>
      <c r="I68" s="88"/>
      <c r="J68" s="88"/>
      <c r="K68" s="88"/>
      <c r="L68" s="88"/>
      <c r="M68" s="129"/>
      <c r="N68" s="126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</row>
    <row r="69" spans="1:26" ht="11.25" customHeight="1" x14ac:dyDescent="0.25">
      <c r="A69" s="126"/>
      <c r="B69" s="127"/>
      <c r="C69" s="87"/>
      <c r="D69" s="87"/>
      <c r="E69" s="87"/>
      <c r="F69" s="87"/>
      <c r="G69" s="87"/>
      <c r="H69" s="88"/>
      <c r="I69" s="88"/>
      <c r="J69" s="88"/>
      <c r="K69" s="88"/>
      <c r="L69" s="88"/>
      <c r="M69" s="129"/>
      <c r="N69" s="126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</row>
    <row r="70" spans="1:26" ht="11.25" customHeight="1" x14ac:dyDescent="0.25">
      <c r="A70" s="126"/>
      <c r="B70" s="127"/>
      <c r="C70" s="87"/>
      <c r="D70" s="87"/>
      <c r="E70" s="87"/>
      <c r="F70" s="87"/>
      <c r="G70" s="87"/>
      <c r="H70" s="88"/>
      <c r="I70" s="88"/>
      <c r="J70" s="88"/>
      <c r="K70" s="88"/>
      <c r="L70" s="88"/>
      <c r="M70" s="129"/>
      <c r="N70" s="126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</row>
    <row r="71" spans="1:26" ht="11.25" customHeight="1" x14ac:dyDescent="0.25">
      <c r="A71" s="126"/>
      <c r="B71" s="127"/>
      <c r="C71" s="87"/>
      <c r="D71" s="87"/>
      <c r="E71" s="87"/>
      <c r="F71" s="87"/>
      <c r="G71" s="87"/>
      <c r="H71" s="88"/>
      <c r="I71" s="88"/>
      <c r="J71" s="88"/>
      <c r="K71" s="88"/>
      <c r="L71" s="88"/>
      <c r="M71" s="129"/>
      <c r="N71" s="126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</row>
    <row r="72" spans="1:26" ht="11.25" customHeight="1" x14ac:dyDescent="0.25">
      <c r="A72" s="126"/>
      <c r="B72" s="127"/>
      <c r="C72" s="88"/>
      <c r="D72" s="88"/>
      <c r="E72" s="88"/>
      <c r="F72" s="88"/>
      <c r="G72" s="88"/>
      <c r="H72" s="88"/>
      <c r="I72" s="88"/>
      <c r="J72" s="88"/>
      <c r="K72" s="88"/>
      <c r="L72" s="88"/>
      <c r="M72" s="129"/>
      <c r="N72" s="126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</row>
    <row r="73" spans="1:26" ht="11.25" customHeight="1" x14ac:dyDescent="0.25">
      <c r="A73" s="126"/>
      <c r="B73" s="127"/>
      <c r="C73" s="88"/>
      <c r="D73" s="88"/>
      <c r="E73" s="88"/>
      <c r="F73" s="88"/>
      <c r="G73" s="88"/>
      <c r="H73" s="88"/>
      <c r="I73" s="88"/>
      <c r="J73" s="88"/>
      <c r="K73" s="88"/>
      <c r="L73" s="88"/>
      <c r="M73" s="129"/>
      <c r="N73" s="126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</row>
    <row r="74" spans="1:26" ht="11.25" customHeight="1" x14ac:dyDescent="0.25">
      <c r="A74" s="126"/>
      <c r="B74" s="127"/>
      <c r="C74" s="88"/>
      <c r="D74" s="88"/>
      <c r="E74" s="88"/>
      <c r="F74" s="88"/>
      <c r="G74" s="88"/>
      <c r="H74" s="88"/>
      <c r="I74" s="88"/>
      <c r="J74" s="88"/>
      <c r="K74" s="88"/>
      <c r="L74" s="88"/>
      <c r="M74" s="129"/>
      <c r="N74" s="126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</row>
    <row r="75" spans="1:26" ht="11.25" customHeight="1" x14ac:dyDescent="0.25">
      <c r="A75" s="126"/>
      <c r="B75" s="127"/>
      <c r="C75" s="88"/>
      <c r="D75" s="88"/>
      <c r="E75" s="88"/>
      <c r="F75" s="88"/>
      <c r="G75" s="88"/>
      <c r="H75" s="88"/>
      <c r="I75" s="88"/>
      <c r="J75" s="88"/>
      <c r="K75" s="88"/>
      <c r="L75" s="88"/>
      <c r="M75" s="129"/>
      <c r="N75" s="126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</row>
    <row r="76" spans="1:26" ht="11.25" customHeight="1" x14ac:dyDescent="0.25">
      <c r="A76" s="126"/>
      <c r="B76" s="127"/>
      <c r="C76" s="88"/>
      <c r="D76" s="88"/>
      <c r="E76" s="88"/>
      <c r="F76" s="88"/>
      <c r="G76" s="88"/>
      <c r="H76" s="88"/>
      <c r="I76" s="88"/>
      <c r="J76" s="88"/>
      <c r="K76" s="88"/>
      <c r="L76" s="88"/>
      <c r="M76" s="129"/>
      <c r="N76" s="126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</row>
    <row r="77" spans="1:26" ht="11.25" customHeight="1" x14ac:dyDescent="0.25">
      <c r="A77" s="126"/>
      <c r="B77" s="127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129"/>
      <c r="N77" s="126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</row>
    <row r="78" spans="1:26" ht="11.25" customHeight="1" x14ac:dyDescent="0.25">
      <c r="A78" s="126"/>
      <c r="B78" s="127"/>
      <c r="C78" s="88"/>
      <c r="D78" s="88"/>
      <c r="E78" s="88"/>
      <c r="F78" s="88"/>
      <c r="G78" s="88"/>
      <c r="H78" s="88"/>
      <c r="I78" s="88"/>
      <c r="J78" s="88"/>
      <c r="K78" s="88"/>
      <c r="L78" s="88"/>
      <c r="M78" s="129"/>
      <c r="N78" s="126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</row>
    <row r="79" spans="1:26" ht="11.25" customHeight="1" x14ac:dyDescent="0.25">
      <c r="A79" s="126"/>
      <c r="B79" s="127"/>
      <c r="C79" s="87"/>
      <c r="D79" s="87"/>
      <c r="E79" s="87"/>
      <c r="F79" s="87"/>
      <c r="G79" s="87"/>
      <c r="H79" s="88"/>
      <c r="I79" s="88"/>
      <c r="J79" s="88"/>
      <c r="K79" s="88"/>
      <c r="L79" s="88"/>
      <c r="M79" s="129"/>
      <c r="N79" s="126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</row>
    <row r="80" spans="1:26" ht="11.25" customHeight="1" x14ac:dyDescent="0.25">
      <c r="A80" s="126"/>
      <c r="B80" s="127"/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129"/>
      <c r="N80" s="126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</row>
    <row r="81" spans="1:26" ht="11.25" customHeight="1" x14ac:dyDescent="0.25">
      <c r="A81" s="126"/>
      <c r="B81" s="127"/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129"/>
      <c r="N81" s="126"/>
      <c r="O81" s="85"/>
      <c r="P81" s="85"/>
      <c r="Q81" s="85"/>
      <c r="R81" s="85"/>
      <c r="S81" s="85"/>
      <c r="T81" s="85"/>
      <c r="U81" s="85"/>
      <c r="V81" s="85"/>
      <c r="W81" s="85"/>
      <c r="X81" s="85"/>
      <c r="Y81" s="85"/>
      <c r="Z81" s="85"/>
    </row>
    <row r="82" spans="1:26" ht="11.25" customHeight="1" x14ac:dyDescent="0.25">
      <c r="A82" s="126"/>
      <c r="B82" s="127"/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129"/>
      <c r="N82" s="126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</row>
    <row r="83" spans="1:26" ht="15.75" customHeight="1" x14ac:dyDescent="0.25">
      <c r="A83" s="126"/>
      <c r="B83" s="165"/>
      <c r="C83" s="128"/>
      <c r="D83" s="128"/>
      <c r="E83" s="128"/>
      <c r="F83" s="128"/>
      <c r="G83" s="128"/>
      <c r="H83" s="128"/>
      <c r="I83" s="128"/>
      <c r="J83" s="128"/>
      <c r="K83" s="128"/>
      <c r="L83" s="128"/>
      <c r="M83" s="166"/>
      <c r="N83" s="126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</row>
    <row r="84" spans="1:26" ht="15.75" customHeight="1" x14ac:dyDescent="0.25">
      <c r="A84" s="126"/>
      <c r="B84" s="162"/>
      <c r="C84" s="167"/>
      <c r="D84" s="167"/>
      <c r="E84" s="167"/>
      <c r="F84" s="167"/>
      <c r="G84" s="168"/>
      <c r="H84" s="162"/>
      <c r="I84" s="167"/>
      <c r="J84" s="167"/>
      <c r="K84" s="167"/>
      <c r="L84" s="167"/>
      <c r="M84" s="164"/>
      <c r="N84" s="126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</row>
    <row r="85" spans="1:26" ht="15" customHeight="1" x14ac:dyDescent="0.25">
      <c r="A85" s="126"/>
      <c r="B85" s="130"/>
      <c r="C85" s="252" t="s">
        <v>205</v>
      </c>
      <c r="D85" s="220"/>
      <c r="E85" s="220"/>
      <c r="F85" s="253"/>
      <c r="G85" s="126"/>
      <c r="H85" s="130"/>
      <c r="I85" s="254" t="s">
        <v>206</v>
      </c>
      <c r="J85" s="255"/>
      <c r="K85" s="255"/>
      <c r="L85" s="256"/>
      <c r="M85" s="133"/>
      <c r="N85" s="126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</row>
    <row r="86" spans="1:26" ht="15" customHeight="1" x14ac:dyDescent="0.25">
      <c r="A86" s="126"/>
      <c r="B86" s="130"/>
      <c r="C86" s="247" t="s">
        <v>207</v>
      </c>
      <c r="D86" s="232"/>
      <c r="E86" s="106" t="s">
        <v>17</v>
      </c>
      <c r="F86" s="107" t="s">
        <v>168</v>
      </c>
      <c r="G86" s="126"/>
      <c r="H86" s="130"/>
      <c r="I86" s="257" t="s">
        <v>208</v>
      </c>
      <c r="J86" s="232"/>
      <c r="K86" s="169" t="s">
        <v>209</v>
      </c>
      <c r="L86" s="170" t="s">
        <v>168</v>
      </c>
      <c r="M86" s="133"/>
      <c r="N86" s="126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</row>
    <row r="87" spans="1:26" ht="15" customHeight="1" x14ac:dyDescent="0.25">
      <c r="A87" s="126"/>
      <c r="B87" s="130"/>
      <c r="C87" s="258" t="s">
        <v>210</v>
      </c>
      <c r="D87" s="259"/>
      <c r="E87" s="171">
        <f>Docentes!AR1</f>
        <v>0</v>
      </c>
      <c r="F87" s="172">
        <f>(E87*100)/H48</f>
        <v>0</v>
      </c>
      <c r="G87" s="126"/>
      <c r="H87" s="130"/>
      <c r="I87" s="260" t="s">
        <v>69</v>
      </c>
      <c r="J87" s="261"/>
      <c r="K87" s="173">
        <f>Docentes!$AF$1</f>
        <v>15</v>
      </c>
      <c r="L87" s="174">
        <f t="shared" ref="L87:L93" si="4">($K87*100)/$K$94</f>
        <v>19.480519480519479</v>
      </c>
      <c r="M87" s="133"/>
      <c r="N87" s="126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</row>
    <row r="88" spans="1:26" ht="15" customHeight="1" x14ac:dyDescent="0.25">
      <c r="A88" s="126"/>
      <c r="B88" s="130"/>
      <c r="C88" s="244" t="s">
        <v>211</v>
      </c>
      <c r="D88" s="245"/>
      <c r="E88" s="175">
        <f>Docentes!AR2</f>
        <v>1</v>
      </c>
      <c r="F88" s="176">
        <f>(E88*100)/H48</f>
        <v>3.8461538461538463</v>
      </c>
      <c r="G88" s="126"/>
      <c r="H88" s="130"/>
      <c r="I88" s="248" t="s">
        <v>74</v>
      </c>
      <c r="J88" s="245"/>
      <c r="K88" s="177">
        <f>Docentes!$AF$2</f>
        <v>9</v>
      </c>
      <c r="L88" s="178">
        <f t="shared" si="4"/>
        <v>11.688311688311689</v>
      </c>
      <c r="M88" s="133"/>
      <c r="N88" s="126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</row>
    <row r="89" spans="1:26" ht="15" customHeight="1" x14ac:dyDescent="0.25">
      <c r="A89" s="126"/>
      <c r="B89" s="130"/>
      <c r="C89" s="246" t="s">
        <v>159</v>
      </c>
      <c r="D89" s="230"/>
      <c r="E89" s="179">
        <f>Docentes!AR3</f>
        <v>25</v>
      </c>
      <c r="F89" s="180">
        <f>(E89*100)/H48</f>
        <v>96.15384615384616</v>
      </c>
      <c r="G89" s="126"/>
      <c r="H89" s="130"/>
      <c r="I89" s="248" t="s">
        <v>110</v>
      </c>
      <c r="J89" s="245"/>
      <c r="K89" s="177">
        <f>Docentes!$AF$3</f>
        <v>24</v>
      </c>
      <c r="L89" s="178">
        <f t="shared" si="4"/>
        <v>31.168831168831169</v>
      </c>
      <c r="M89" s="133"/>
      <c r="N89" s="126"/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5"/>
      <c r="Z89" s="85"/>
    </row>
    <row r="90" spans="1:26" ht="15" customHeight="1" x14ac:dyDescent="0.25">
      <c r="A90" s="126"/>
      <c r="B90" s="127"/>
      <c r="C90" s="247" t="s">
        <v>172</v>
      </c>
      <c r="D90" s="232"/>
      <c r="E90" s="169">
        <f t="shared" ref="E90:F90" si="5">SUM(E87:E89)</f>
        <v>26</v>
      </c>
      <c r="F90" s="181">
        <f t="shared" si="5"/>
        <v>100</v>
      </c>
      <c r="G90" s="182"/>
      <c r="H90" s="130"/>
      <c r="I90" s="248" t="s">
        <v>120</v>
      </c>
      <c r="J90" s="245"/>
      <c r="K90" s="177">
        <f>Docentes!$AF$4</f>
        <v>3</v>
      </c>
      <c r="L90" s="178">
        <f t="shared" si="4"/>
        <v>3.8961038961038961</v>
      </c>
      <c r="M90" s="133"/>
      <c r="N90" s="126"/>
      <c r="O90" s="85"/>
      <c r="P90" s="85"/>
      <c r="Q90" s="85"/>
      <c r="R90" s="85"/>
      <c r="S90" s="85"/>
      <c r="T90" s="85"/>
      <c r="U90" s="85"/>
      <c r="V90" s="85"/>
      <c r="W90" s="85"/>
      <c r="X90" s="85"/>
      <c r="Y90" s="85"/>
      <c r="Z90" s="85"/>
    </row>
    <row r="91" spans="1:26" ht="15" customHeight="1" x14ac:dyDescent="0.25">
      <c r="A91" s="126"/>
      <c r="B91" s="130"/>
      <c r="C91" s="163"/>
      <c r="D91" s="183"/>
      <c r="E91" s="183"/>
      <c r="F91" s="183"/>
      <c r="G91" s="126"/>
      <c r="H91" s="130"/>
      <c r="I91" s="248" t="s">
        <v>80</v>
      </c>
      <c r="J91" s="245"/>
      <c r="K91" s="177">
        <f>Docentes!$AF$5</f>
        <v>11</v>
      </c>
      <c r="L91" s="178">
        <f t="shared" si="4"/>
        <v>14.285714285714286</v>
      </c>
      <c r="M91" s="133"/>
      <c r="N91" s="126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</row>
    <row r="92" spans="1:26" ht="15" customHeight="1" x14ac:dyDescent="0.25">
      <c r="A92" s="126"/>
      <c r="B92" s="130"/>
      <c r="C92" s="184"/>
      <c r="D92" s="184"/>
      <c r="E92" s="184"/>
      <c r="F92" s="184"/>
      <c r="G92" s="126"/>
      <c r="H92" s="130"/>
      <c r="I92" s="248" t="s">
        <v>75</v>
      </c>
      <c r="J92" s="245"/>
      <c r="K92" s="177">
        <f>Docentes!$AF$6</f>
        <v>7</v>
      </c>
      <c r="L92" s="178">
        <f t="shared" si="4"/>
        <v>9.0909090909090917</v>
      </c>
      <c r="M92" s="133"/>
      <c r="N92" s="126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</row>
    <row r="93" spans="1:26" ht="15" customHeight="1" x14ac:dyDescent="0.25">
      <c r="A93" s="126"/>
      <c r="B93" s="130"/>
      <c r="C93" s="184"/>
      <c r="D93" s="184"/>
      <c r="E93" s="184"/>
      <c r="F93" s="184"/>
      <c r="G93" s="126"/>
      <c r="H93" s="130"/>
      <c r="I93" s="249" t="s">
        <v>118</v>
      </c>
      <c r="J93" s="250"/>
      <c r="K93" s="185">
        <f>Docentes!$AF$7</f>
        <v>8</v>
      </c>
      <c r="L93" s="186">
        <f t="shared" si="4"/>
        <v>10.38961038961039</v>
      </c>
      <c r="M93" s="133"/>
      <c r="N93" s="126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5"/>
    </row>
    <row r="94" spans="1:26" ht="15" customHeight="1" x14ac:dyDescent="0.25">
      <c r="A94" s="126"/>
      <c r="B94" s="130"/>
      <c r="C94" s="184"/>
      <c r="D94" s="184"/>
      <c r="E94" s="184"/>
      <c r="F94" s="184"/>
      <c r="G94" s="187"/>
      <c r="H94" s="130"/>
      <c r="I94" s="251" t="s">
        <v>172</v>
      </c>
      <c r="J94" s="232"/>
      <c r="K94" s="188">
        <f t="shared" ref="K94:L94" si="6">SUM(K87:K93)</f>
        <v>77</v>
      </c>
      <c r="L94" s="189">
        <f t="shared" si="6"/>
        <v>100</v>
      </c>
      <c r="M94" s="133"/>
      <c r="N94" s="126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</row>
    <row r="95" spans="1:26" ht="32.25" customHeight="1" x14ac:dyDescent="0.25">
      <c r="A95" s="126"/>
      <c r="B95" s="130"/>
      <c r="C95" s="184"/>
      <c r="D95" s="184"/>
      <c r="E95" s="184"/>
      <c r="F95" s="184"/>
      <c r="G95" s="126"/>
      <c r="H95" s="127"/>
      <c r="I95" s="83"/>
      <c r="J95" s="83"/>
      <c r="K95" s="83"/>
      <c r="L95" s="83"/>
      <c r="M95" s="129"/>
      <c r="N95" s="126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</row>
    <row r="96" spans="1:26" ht="32.25" customHeight="1" x14ac:dyDescent="0.25">
      <c r="A96" s="126"/>
      <c r="B96" s="130"/>
      <c r="C96" s="184"/>
      <c r="D96" s="184"/>
      <c r="E96" s="184"/>
      <c r="F96" s="184"/>
      <c r="G96" s="126"/>
      <c r="H96" s="127"/>
      <c r="I96" s="87"/>
      <c r="J96" s="87"/>
      <c r="K96" s="87"/>
      <c r="L96" s="87"/>
      <c r="M96" s="129"/>
      <c r="N96" s="126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5"/>
    </row>
    <row r="97" spans="1:26" ht="32.25" customHeight="1" x14ac:dyDescent="0.25">
      <c r="A97" s="126"/>
      <c r="B97" s="130"/>
      <c r="C97" s="184"/>
      <c r="D97" s="184"/>
      <c r="E97" s="184"/>
      <c r="F97" s="184"/>
      <c r="G97" s="126"/>
      <c r="H97" s="127"/>
      <c r="I97" s="87"/>
      <c r="J97" s="87"/>
      <c r="K97" s="87"/>
      <c r="L97" s="87"/>
      <c r="M97" s="129"/>
      <c r="N97" s="126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  <c r="Z97" s="85"/>
    </row>
    <row r="98" spans="1:26" ht="32.25" customHeight="1" x14ac:dyDescent="0.25">
      <c r="A98" s="126"/>
      <c r="B98" s="130"/>
      <c r="C98" s="184"/>
      <c r="D98" s="184"/>
      <c r="E98" s="184"/>
      <c r="F98" s="184"/>
      <c r="G98" s="126"/>
      <c r="H98" s="127"/>
      <c r="I98" s="87"/>
      <c r="J98" s="87"/>
      <c r="K98" s="87"/>
      <c r="L98" s="87"/>
      <c r="M98" s="129"/>
      <c r="N98" s="126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5"/>
    </row>
    <row r="99" spans="1:26" ht="32.25" customHeight="1" x14ac:dyDescent="0.25">
      <c r="A99" s="126"/>
      <c r="B99" s="130"/>
      <c r="C99" s="184"/>
      <c r="D99" s="184"/>
      <c r="E99" s="184"/>
      <c r="F99" s="184"/>
      <c r="G99" s="126"/>
      <c r="H99" s="127"/>
      <c r="I99" s="87"/>
      <c r="J99" s="87"/>
      <c r="K99" s="87"/>
      <c r="L99" s="87"/>
      <c r="M99" s="129"/>
      <c r="N99" s="126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5"/>
    </row>
    <row r="100" spans="1:26" ht="32.25" customHeight="1" x14ac:dyDescent="0.25">
      <c r="A100" s="126"/>
      <c r="B100" s="190"/>
      <c r="C100" s="191"/>
      <c r="D100" s="191"/>
      <c r="E100" s="191"/>
      <c r="F100" s="191"/>
      <c r="G100" s="192"/>
      <c r="H100" s="190"/>
      <c r="I100" s="191"/>
      <c r="J100" s="191"/>
      <c r="K100" s="191"/>
      <c r="L100" s="191"/>
      <c r="M100" s="193"/>
      <c r="N100" s="126"/>
      <c r="O100" s="85"/>
      <c r="P100" s="85"/>
      <c r="Q100" s="85"/>
      <c r="R100" s="85"/>
      <c r="S100" s="85"/>
      <c r="T100" s="85"/>
      <c r="U100" s="85"/>
      <c r="V100" s="85"/>
      <c r="W100" s="85"/>
      <c r="X100" s="85"/>
      <c r="Y100" s="85"/>
      <c r="Z100" s="85"/>
    </row>
    <row r="101" spans="1:26" ht="5.25" customHeight="1" x14ac:dyDescent="0.25">
      <c r="A101" s="194"/>
      <c r="B101" s="195"/>
      <c r="C101" s="195"/>
      <c r="D101" s="195"/>
      <c r="E101" s="195"/>
      <c r="F101" s="195"/>
      <c r="G101" s="195"/>
      <c r="H101" s="195"/>
      <c r="I101" s="195"/>
      <c r="J101" s="195"/>
      <c r="K101" s="195"/>
      <c r="L101" s="195"/>
      <c r="M101" s="195"/>
      <c r="N101" s="196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5"/>
      <c r="Z101" s="85"/>
    </row>
    <row r="102" spans="1:26" ht="11.25" customHeight="1" x14ac:dyDescent="0.25">
      <c r="A102" s="85"/>
      <c r="B102" s="85"/>
      <c r="C102" s="85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5"/>
      <c r="Z102" s="85"/>
    </row>
    <row r="103" spans="1:26" ht="11.25" customHeight="1" x14ac:dyDescent="0.25">
      <c r="A103" s="85"/>
      <c r="B103" s="85"/>
      <c r="C103" s="85"/>
      <c r="D103" s="85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5"/>
    </row>
    <row r="104" spans="1:26" ht="11.25" customHeight="1" x14ac:dyDescent="0.25">
      <c r="A104" s="85"/>
      <c r="B104" s="85"/>
      <c r="C104" s="85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W104" s="85"/>
      <c r="X104" s="85"/>
      <c r="Y104" s="85"/>
      <c r="Z104" s="85"/>
    </row>
    <row r="105" spans="1:26" ht="11.25" customHeight="1" x14ac:dyDescent="0.25">
      <c r="A105" s="85"/>
      <c r="B105" s="85"/>
      <c r="C105" s="85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85"/>
      <c r="X105" s="85"/>
      <c r="Y105" s="85"/>
      <c r="Z105" s="85"/>
    </row>
    <row r="106" spans="1:26" ht="11.25" customHeight="1" x14ac:dyDescent="0.25">
      <c r="A106" s="85"/>
      <c r="B106" s="85"/>
      <c r="C106" s="85"/>
      <c r="D106" s="85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85"/>
      <c r="X106" s="85"/>
      <c r="Y106" s="85"/>
      <c r="Z106" s="85"/>
    </row>
    <row r="107" spans="1:26" ht="11.25" customHeight="1" x14ac:dyDescent="0.25">
      <c r="A107" s="85"/>
      <c r="B107" s="85"/>
      <c r="C107" s="85"/>
      <c r="D107" s="85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  <c r="V107" s="85"/>
      <c r="W107" s="85"/>
      <c r="X107" s="85"/>
      <c r="Y107" s="85"/>
      <c r="Z107" s="85"/>
    </row>
    <row r="108" spans="1:26" ht="11.25" customHeight="1" x14ac:dyDescent="0.25">
      <c r="A108" s="85"/>
      <c r="B108" s="85"/>
      <c r="C108" s="85"/>
      <c r="D108" s="85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5"/>
      <c r="Z108" s="85"/>
    </row>
    <row r="109" spans="1:26" ht="11.25" customHeight="1" x14ac:dyDescent="0.25">
      <c r="A109" s="85"/>
      <c r="B109" s="85"/>
      <c r="C109" s="85"/>
      <c r="D109" s="85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  <c r="V109" s="85"/>
      <c r="W109" s="85"/>
      <c r="X109" s="85"/>
      <c r="Y109" s="85"/>
      <c r="Z109" s="85"/>
    </row>
    <row r="110" spans="1:26" ht="11.25" customHeight="1" x14ac:dyDescent="0.25">
      <c r="A110" s="85"/>
      <c r="B110" s="85"/>
      <c r="C110" s="85"/>
      <c r="D110" s="85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  <c r="Y110" s="85"/>
      <c r="Z110" s="85"/>
    </row>
    <row r="111" spans="1:26" ht="11.25" customHeight="1" x14ac:dyDescent="0.25">
      <c r="A111" s="85"/>
      <c r="B111" s="85"/>
      <c r="C111" s="85"/>
      <c r="D111" s="85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85"/>
      <c r="V111" s="85"/>
      <c r="W111" s="85"/>
      <c r="X111" s="85"/>
      <c r="Y111" s="85"/>
      <c r="Z111" s="85"/>
    </row>
    <row r="112" spans="1:26" ht="11.25" customHeight="1" x14ac:dyDescent="0.25">
      <c r="A112" s="85"/>
      <c r="B112" s="85"/>
      <c r="C112" s="85"/>
      <c r="D112" s="85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5"/>
      <c r="W112" s="85"/>
      <c r="X112" s="85"/>
      <c r="Y112" s="85"/>
      <c r="Z112" s="85"/>
    </row>
    <row r="113" spans="1:26" ht="11.25" customHeight="1" x14ac:dyDescent="0.25">
      <c r="A113" s="85"/>
      <c r="B113" s="85"/>
      <c r="C113" s="85"/>
      <c r="D113" s="85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  <c r="W113" s="85"/>
      <c r="X113" s="85"/>
      <c r="Y113" s="85"/>
      <c r="Z113" s="85"/>
    </row>
    <row r="114" spans="1:26" ht="11.25" customHeight="1" x14ac:dyDescent="0.25">
      <c r="A114" s="85"/>
      <c r="B114" s="85"/>
      <c r="C114" s="85"/>
      <c r="D114" s="85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85"/>
      <c r="T114" s="85"/>
      <c r="U114" s="85"/>
      <c r="V114" s="85"/>
      <c r="W114" s="85"/>
      <c r="X114" s="85"/>
      <c r="Y114" s="85"/>
      <c r="Z114" s="85"/>
    </row>
    <row r="115" spans="1:26" ht="11.25" customHeight="1" x14ac:dyDescent="0.25">
      <c r="A115" s="85"/>
      <c r="B115" s="85"/>
      <c r="C115" s="85"/>
      <c r="D115" s="85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85"/>
      <c r="T115" s="85"/>
      <c r="U115" s="85"/>
      <c r="V115" s="85"/>
      <c r="W115" s="85"/>
      <c r="X115" s="85"/>
      <c r="Y115" s="85"/>
      <c r="Z115" s="85"/>
    </row>
    <row r="116" spans="1:26" ht="11.25" customHeight="1" x14ac:dyDescent="0.25">
      <c r="A116" s="85"/>
      <c r="B116" s="85"/>
      <c r="C116" s="85"/>
      <c r="D116" s="85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85"/>
      <c r="T116" s="85"/>
      <c r="U116" s="85"/>
      <c r="V116" s="85"/>
      <c r="W116" s="85"/>
      <c r="X116" s="85"/>
      <c r="Y116" s="85"/>
      <c r="Z116" s="85"/>
    </row>
    <row r="117" spans="1:26" ht="11.25" customHeight="1" x14ac:dyDescent="0.25">
      <c r="A117" s="85"/>
      <c r="B117" s="85"/>
      <c r="C117" s="85"/>
      <c r="D117" s="85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  <c r="V117" s="85"/>
      <c r="W117" s="85"/>
      <c r="X117" s="85"/>
      <c r="Y117" s="85"/>
      <c r="Z117" s="85"/>
    </row>
    <row r="118" spans="1:26" ht="11.25" customHeight="1" x14ac:dyDescent="0.25">
      <c r="A118" s="85"/>
      <c r="B118" s="85"/>
      <c r="C118" s="85"/>
      <c r="D118" s="85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85"/>
      <c r="Z118" s="85"/>
    </row>
    <row r="119" spans="1:26" ht="11.25" customHeight="1" x14ac:dyDescent="0.25">
      <c r="A119" s="85"/>
      <c r="B119" s="85"/>
      <c r="C119" s="85"/>
      <c r="D119" s="85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  <c r="V119" s="85"/>
      <c r="W119" s="85"/>
      <c r="X119" s="85"/>
      <c r="Y119" s="85"/>
      <c r="Z119" s="85"/>
    </row>
    <row r="120" spans="1:26" ht="11.25" customHeight="1" x14ac:dyDescent="0.25">
      <c r="A120" s="85"/>
      <c r="B120" s="85"/>
      <c r="C120" s="85"/>
      <c r="D120" s="85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  <c r="R120" s="85"/>
      <c r="S120" s="85"/>
      <c r="T120" s="85"/>
      <c r="U120" s="85"/>
      <c r="V120" s="85"/>
      <c r="W120" s="85"/>
      <c r="X120" s="85"/>
      <c r="Y120" s="85"/>
      <c r="Z120" s="85"/>
    </row>
    <row r="121" spans="1:26" ht="11.25" customHeight="1" x14ac:dyDescent="0.25">
      <c r="A121" s="85"/>
      <c r="B121" s="85"/>
      <c r="C121" s="85"/>
      <c r="D121" s="85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  <c r="V121" s="85"/>
      <c r="W121" s="85"/>
      <c r="X121" s="85"/>
      <c r="Y121" s="85"/>
      <c r="Z121" s="85"/>
    </row>
    <row r="122" spans="1:26" ht="11.25" customHeight="1" x14ac:dyDescent="0.25">
      <c r="A122" s="85"/>
      <c r="B122" s="85"/>
      <c r="C122" s="85"/>
      <c r="D122" s="85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  <c r="R122" s="85"/>
      <c r="S122" s="85"/>
      <c r="T122" s="85"/>
      <c r="U122" s="85"/>
      <c r="V122" s="85"/>
      <c r="W122" s="85"/>
      <c r="X122" s="85"/>
      <c r="Y122" s="85"/>
      <c r="Z122" s="85"/>
    </row>
    <row r="123" spans="1:26" ht="11.25" customHeight="1" x14ac:dyDescent="0.25">
      <c r="A123" s="85"/>
      <c r="B123" s="85"/>
      <c r="C123" s="85"/>
      <c r="D123" s="85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  <c r="V123" s="85"/>
      <c r="W123" s="85"/>
      <c r="X123" s="85"/>
      <c r="Y123" s="85"/>
      <c r="Z123" s="85"/>
    </row>
    <row r="124" spans="1:26" ht="11.25" customHeight="1" x14ac:dyDescent="0.25">
      <c r="A124" s="85"/>
      <c r="B124" s="85"/>
      <c r="C124" s="85"/>
      <c r="D124" s="85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85"/>
      <c r="Y124" s="85"/>
      <c r="Z124" s="85"/>
    </row>
    <row r="125" spans="1:26" ht="11.25" customHeight="1" x14ac:dyDescent="0.25">
      <c r="A125" s="85"/>
      <c r="B125" s="85"/>
      <c r="C125" s="85"/>
      <c r="D125" s="85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  <c r="V125" s="85"/>
      <c r="W125" s="85"/>
      <c r="X125" s="85"/>
      <c r="Y125" s="85"/>
      <c r="Z125" s="85"/>
    </row>
    <row r="126" spans="1:26" ht="11.25" customHeight="1" x14ac:dyDescent="0.25">
      <c r="A126" s="85"/>
      <c r="B126" s="85"/>
      <c r="C126" s="85"/>
      <c r="D126" s="85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  <c r="V126" s="85"/>
      <c r="W126" s="85"/>
      <c r="X126" s="85"/>
      <c r="Y126" s="85"/>
      <c r="Z126" s="85"/>
    </row>
    <row r="127" spans="1:26" ht="11.25" customHeight="1" x14ac:dyDescent="0.25">
      <c r="A127" s="85"/>
      <c r="B127" s="85"/>
      <c r="C127" s="85"/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5"/>
      <c r="Z127" s="85"/>
    </row>
    <row r="128" spans="1:26" ht="11.25" customHeight="1" x14ac:dyDescent="0.25">
      <c r="A128" s="85"/>
      <c r="B128" s="85"/>
      <c r="C128" s="85"/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  <c r="Y128" s="85"/>
      <c r="Z128" s="85"/>
    </row>
    <row r="129" spans="1:26" ht="11.25" customHeight="1" x14ac:dyDescent="0.25">
      <c r="A129" s="85"/>
      <c r="B129" s="85"/>
      <c r="C129" s="85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5"/>
      <c r="Z129" s="85"/>
    </row>
    <row r="130" spans="1:26" ht="11.25" customHeight="1" x14ac:dyDescent="0.25">
      <c r="A130" s="85"/>
      <c r="B130" s="85"/>
      <c r="C130" s="85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  <c r="V130" s="85"/>
      <c r="W130" s="85"/>
      <c r="X130" s="85"/>
      <c r="Y130" s="85"/>
      <c r="Z130" s="85"/>
    </row>
    <row r="131" spans="1:26" ht="11.25" customHeight="1" x14ac:dyDescent="0.25">
      <c r="A131" s="85"/>
      <c r="B131" s="85"/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  <c r="V131" s="85"/>
      <c r="W131" s="85"/>
      <c r="X131" s="85"/>
      <c r="Y131" s="85"/>
      <c r="Z131" s="85"/>
    </row>
    <row r="132" spans="1:26" ht="11.25" customHeight="1" x14ac:dyDescent="0.25">
      <c r="A132" s="85"/>
      <c r="B132" s="85"/>
      <c r="C132" s="85"/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  <c r="V132" s="85"/>
      <c r="W132" s="85"/>
      <c r="X132" s="85"/>
      <c r="Y132" s="85"/>
      <c r="Z132" s="85"/>
    </row>
    <row r="133" spans="1:26" ht="11.25" customHeight="1" x14ac:dyDescent="0.25">
      <c r="A133" s="85"/>
      <c r="B133" s="85"/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85"/>
      <c r="T133" s="85"/>
      <c r="U133" s="85"/>
      <c r="V133" s="85"/>
      <c r="W133" s="85"/>
      <c r="X133" s="85"/>
      <c r="Y133" s="85"/>
      <c r="Z133" s="85"/>
    </row>
    <row r="134" spans="1:26" ht="11.25" customHeight="1" x14ac:dyDescent="0.25">
      <c r="A134" s="85"/>
      <c r="B134" s="85"/>
      <c r="C134" s="85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</row>
    <row r="135" spans="1:26" ht="11.25" customHeight="1" x14ac:dyDescent="0.25">
      <c r="A135" s="85"/>
      <c r="B135" s="85"/>
      <c r="C135" s="85"/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  <c r="W135" s="85"/>
      <c r="X135" s="85"/>
      <c r="Y135" s="85"/>
      <c r="Z135" s="85"/>
    </row>
    <row r="136" spans="1:26" ht="11.25" customHeight="1" x14ac:dyDescent="0.25">
      <c r="A136" s="85"/>
      <c r="B136" s="85"/>
      <c r="C136" s="85"/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85"/>
      <c r="T136" s="85"/>
      <c r="U136" s="85"/>
      <c r="V136" s="85"/>
      <c r="W136" s="85"/>
      <c r="X136" s="85"/>
      <c r="Y136" s="85"/>
      <c r="Z136" s="85"/>
    </row>
    <row r="137" spans="1:26" ht="11.25" customHeight="1" x14ac:dyDescent="0.25">
      <c r="A137" s="85"/>
      <c r="B137" s="85"/>
      <c r="C137" s="85"/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  <c r="W137" s="85"/>
      <c r="X137" s="85"/>
      <c r="Y137" s="85"/>
      <c r="Z137" s="85"/>
    </row>
    <row r="138" spans="1:26" ht="11.25" customHeight="1" x14ac:dyDescent="0.25">
      <c r="A138" s="85"/>
      <c r="B138" s="85"/>
      <c r="C138" s="85"/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</row>
    <row r="139" spans="1:26" ht="11.25" customHeight="1" x14ac:dyDescent="0.25">
      <c r="A139" s="85"/>
      <c r="B139" s="85"/>
      <c r="C139" s="85"/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85"/>
      <c r="T139" s="85"/>
      <c r="U139" s="85"/>
      <c r="V139" s="85"/>
      <c r="W139" s="85"/>
      <c r="X139" s="85"/>
      <c r="Y139" s="85"/>
      <c r="Z139" s="85"/>
    </row>
    <row r="140" spans="1:26" ht="11.25" customHeight="1" x14ac:dyDescent="0.25">
      <c r="A140" s="85"/>
      <c r="B140" s="85"/>
      <c r="C140" s="85"/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85"/>
      <c r="T140" s="85"/>
      <c r="U140" s="85"/>
      <c r="V140" s="85"/>
      <c r="W140" s="85"/>
      <c r="X140" s="85"/>
      <c r="Y140" s="85"/>
      <c r="Z140" s="85"/>
    </row>
    <row r="141" spans="1:26" ht="11.25" customHeight="1" x14ac:dyDescent="0.25">
      <c r="A141" s="85"/>
      <c r="B141" s="85"/>
      <c r="C141" s="85"/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85"/>
      <c r="T141" s="85"/>
      <c r="U141" s="85"/>
      <c r="V141" s="85"/>
      <c r="W141" s="85"/>
      <c r="X141" s="85"/>
      <c r="Y141" s="85"/>
      <c r="Z141" s="85"/>
    </row>
    <row r="142" spans="1:26" ht="11.25" customHeight="1" x14ac:dyDescent="0.25">
      <c r="A142" s="85"/>
      <c r="B142" s="85"/>
      <c r="C142" s="85"/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85"/>
      <c r="T142" s="85"/>
      <c r="U142" s="85"/>
      <c r="V142" s="85"/>
      <c r="W142" s="85"/>
      <c r="X142" s="85"/>
      <c r="Y142" s="85"/>
      <c r="Z142" s="85"/>
    </row>
    <row r="143" spans="1:26" ht="11.25" customHeight="1" x14ac:dyDescent="0.25">
      <c r="A143" s="85"/>
      <c r="B143" s="85"/>
      <c r="C143" s="85"/>
      <c r="D143" s="85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85"/>
      <c r="T143" s="85"/>
      <c r="U143" s="85"/>
      <c r="V143" s="85"/>
      <c r="W143" s="85"/>
      <c r="X143" s="85"/>
      <c r="Y143" s="85"/>
      <c r="Z143" s="85"/>
    </row>
    <row r="144" spans="1:26" ht="11.25" customHeight="1" x14ac:dyDescent="0.25">
      <c r="A144" s="85"/>
      <c r="B144" s="85"/>
      <c r="C144" s="85"/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85"/>
      <c r="T144" s="85"/>
      <c r="U144" s="85"/>
      <c r="V144" s="85"/>
      <c r="W144" s="85"/>
      <c r="X144" s="85"/>
      <c r="Y144" s="85"/>
      <c r="Z144" s="85"/>
    </row>
    <row r="145" spans="1:26" ht="11.25" customHeight="1" x14ac:dyDescent="0.25">
      <c r="A145" s="85"/>
      <c r="B145" s="85"/>
      <c r="C145" s="85"/>
      <c r="D145" s="85"/>
      <c r="E145" s="85"/>
      <c r="F145" s="85"/>
      <c r="G145" s="85"/>
      <c r="H145" s="85"/>
      <c r="I145" s="85"/>
      <c r="J145" s="85"/>
      <c r="K145" s="85"/>
      <c r="L145" s="85"/>
      <c r="M145" s="85"/>
      <c r="N145" s="85"/>
      <c r="O145" s="85"/>
      <c r="P145" s="85"/>
      <c r="Q145" s="85"/>
      <c r="R145" s="85"/>
      <c r="S145" s="85"/>
      <c r="T145" s="85"/>
      <c r="U145" s="85"/>
      <c r="V145" s="85"/>
      <c r="W145" s="85"/>
      <c r="X145" s="85"/>
      <c r="Y145" s="85"/>
      <c r="Z145" s="85"/>
    </row>
    <row r="146" spans="1:26" ht="11.25" customHeight="1" x14ac:dyDescent="0.25">
      <c r="A146" s="85"/>
      <c r="B146" s="85"/>
      <c r="C146" s="85"/>
      <c r="D146" s="85"/>
      <c r="E146" s="85"/>
      <c r="F146" s="85"/>
      <c r="G146" s="85"/>
      <c r="H146" s="85"/>
      <c r="I146" s="85"/>
      <c r="J146" s="85"/>
      <c r="K146" s="85"/>
      <c r="L146" s="85"/>
      <c r="M146" s="85"/>
      <c r="N146" s="85"/>
      <c r="O146" s="85"/>
      <c r="P146" s="85"/>
      <c r="Q146" s="85"/>
      <c r="R146" s="85"/>
      <c r="S146" s="85"/>
      <c r="T146" s="85"/>
      <c r="U146" s="85"/>
      <c r="V146" s="85"/>
      <c r="W146" s="85"/>
      <c r="X146" s="85"/>
      <c r="Y146" s="85"/>
      <c r="Z146" s="85"/>
    </row>
    <row r="147" spans="1:26" ht="11.25" customHeight="1" x14ac:dyDescent="0.25">
      <c r="A147" s="85"/>
      <c r="B147" s="85"/>
      <c r="C147" s="85"/>
      <c r="D147" s="85"/>
      <c r="E147" s="85"/>
      <c r="F147" s="85"/>
      <c r="G147" s="85"/>
      <c r="H147" s="85"/>
      <c r="I147" s="85"/>
      <c r="J147" s="85"/>
      <c r="K147" s="85"/>
      <c r="L147" s="85"/>
      <c r="M147" s="85"/>
      <c r="N147" s="85"/>
      <c r="O147" s="85"/>
      <c r="P147" s="85"/>
      <c r="Q147" s="85"/>
      <c r="R147" s="85"/>
      <c r="S147" s="85"/>
      <c r="T147" s="85"/>
      <c r="U147" s="85"/>
      <c r="V147" s="85"/>
      <c r="W147" s="85"/>
      <c r="X147" s="85"/>
      <c r="Y147" s="85"/>
      <c r="Z147" s="85"/>
    </row>
    <row r="148" spans="1:26" ht="11.25" customHeight="1" x14ac:dyDescent="0.25">
      <c r="A148" s="85"/>
      <c r="B148" s="85"/>
      <c r="C148" s="85"/>
      <c r="D148" s="85"/>
      <c r="E148" s="85"/>
      <c r="F148" s="85"/>
      <c r="G148" s="85"/>
      <c r="H148" s="85"/>
      <c r="I148" s="85"/>
      <c r="J148" s="85"/>
      <c r="K148" s="85"/>
      <c r="L148" s="85"/>
      <c r="M148" s="85"/>
      <c r="N148" s="85"/>
      <c r="O148" s="85"/>
      <c r="P148" s="85"/>
      <c r="Q148" s="85"/>
      <c r="R148" s="85"/>
      <c r="S148" s="85"/>
      <c r="T148" s="85"/>
      <c r="U148" s="85"/>
      <c r="V148" s="85"/>
      <c r="W148" s="85"/>
      <c r="X148" s="85"/>
      <c r="Y148" s="85"/>
      <c r="Z148" s="85"/>
    </row>
    <row r="149" spans="1:26" ht="11.25" customHeight="1" x14ac:dyDescent="0.25">
      <c r="A149" s="85"/>
      <c r="B149" s="85"/>
      <c r="C149" s="85"/>
      <c r="D149" s="85"/>
      <c r="E149" s="85"/>
      <c r="F149" s="85"/>
      <c r="G149" s="85"/>
      <c r="H149" s="85"/>
      <c r="I149" s="85"/>
      <c r="J149" s="85"/>
      <c r="K149" s="85"/>
      <c r="L149" s="85"/>
      <c r="M149" s="85"/>
      <c r="N149" s="85"/>
      <c r="O149" s="85"/>
      <c r="P149" s="85"/>
      <c r="Q149" s="85"/>
      <c r="R149" s="85"/>
      <c r="S149" s="85"/>
      <c r="T149" s="85"/>
      <c r="U149" s="85"/>
      <c r="V149" s="85"/>
      <c r="W149" s="85"/>
      <c r="X149" s="85"/>
      <c r="Y149" s="85"/>
      <c r="Z149" s="85"/>
    </row>
    <row r="150" spans="1:26" ht="11.25" customHeight="1" x14ac:dyDescent="0.25">
      <c r="A150" s="85"/>
      <c r="B150" s="85"/>
      <c r="C150" s="85"/>
      <c r="D150" s="85"/>
      <c r="E150" s="85"/>
      <c r="F150" s="85"/>
      <c r="G150" s="85"/>
      <c r="H150" s="85"/>
      <c r="I150" s="85"/>
      <c r="J150" s="85"/>
      <c r="K150" s="85"/>
      <c r="L150" s="85"/>
      <c r="M150" s="85"/>
      <c r="N150" s="85"/>
      <c r="O150" s="85"/>
      <c r="P150" s="85"/>
      <c r="Q150" s="85"/>
      <c r="R150" s="85"/>
      <c r="S150" s="85"/>
      <c r="T150" s="85"/>
      <c r="U150" s="85"/>
      <c r="V150" s="85"/>
      <c r="W150" s="85"/>
      <c r="X150" s="85"/>
      <c r="Y150" s="85"/>
      <c r="Z150" s="85"/>
    </row>
    <row r="151" spans="1:26" ht="11.25" customHeight="1" x14ac:dyDescent="0.25">
      <c r="A151" s="85"/>
      <c r="B151" s="85"/>
      <c r="C151" s="85"/>
      <c r="D151" s="85"/>
      <c r="E151" s="85"/>
      <c r="F151" s="85"/>
      <c r="G151" s="85"/>
      <c r="H151" s="85"/>
      <c r="I151" s="85"/>
      <c r="J151" s="85"/>
      <c r="K151" s="85"/>
      <c r="L151" s="85"/>
      <c r="M151" s="85"/>
      <c r="N151" s="85"/>
      <c r="O151" s="85"/>
      <c r="P151" s="85"/>
      <c r="Q151" s="85"/>
      <c r="R151" s="85"/>
      <c r="S151" s="85"/>
      <c r="T151" s="85"/>
      <c r="U151" s="85"/>
      <c r="V151" s="85"/>
      <c r="W151" s="85"/>
      <c r="X151" s="85"/>
      <c r="Y151" s="85"/>
      <c r="Z151" s="85"/>
    </row>
    <row r="152" spans="1:26" ht="11.25" customHeight="1" x14ac:dyDescent="0.25">
      <c r="A152" s="85"/>
      <c r="B152" s="85"/>
      <c r="C152" s="85"/>
      <c r="D152" s="85"/>
      <c r="E152" s="85"/>
      <c r="F152" s="85"/>
      <c r="G152" s="85"/>
      <c r="H152" s="85"/>
      <c r="I152" s="85"/>
      <c r="J152" s="85"/>
      <c r="K152" s="85"/>
      <c r="L152" s="85"/>
      <c r="M152" s="85"/>
      <c r="N152" s="85"/>
      <c r="O152" s="85"/>
      <c r="P152" s="85"/>
      <c r="Q152" s="85"/>
      <c r="R152" s="85"/>
      <c r="S152" s="85"/>
      <c r="T152" s="85"/>
      <c r="U152" s="85"/>
      <c r="V152" s="85"/>
      <c r="W152" s="85"/>
      <c r="X152" s="85"/>
      <c r="Y152" s="85"/>
      <c r="Z152" s="85"/>
    </row>
    <row r="153" spans="1:26" ht="11.25" customHeight="1" x14ac:dyDescent="0.25">
      <c r="A153" s="85"/>
      <c r="B153" s="85"/>
      <c r="C153" s="85"/>
      <c r="D153" s="85"/>
      <c r="E153" s="85"/>
      <c r="F153" s="85"/>
      <c r="G153" s="85"/>
      <c r="H153" s="85"/>
      <c r="I153" s="85"/>
      <c r="J153" s="85"/>
      <c r="K153" s="85"/>
      <c r="L153" s="85"/>
      <c r="M153" s="85"/>
      <c r="N153" s="85"/>
      <c r="O153" s="85"/>
      <c r="P153" s="85"/>
      <c r="Q153" s="85"/>
      <c r="R153" s="85"/>
      <c r="S153" s="85"/>
      <c r="T153" s="85"/>
      <c r="U153" s="85"/>
      <c r="V153" s="85"/>
      <c r="W153" s="85"/>
      <c r="X153" s="85"/>
      <c r="Y153" s="85"/>
      <c r="Z153" s="85"/>
    </row>
    <row r="154" spans="1:26" ht="11.25" customHeight="1" x14ac:dyDescent="0.25">
      <c r="A154" s="85"/>
      <c r="B154" s="85"/>
      <c r="C154" s="85"/>
      <c r="D154" s="85"/>
      <c r="E154" s="85"/>
      <c r="F154" s="85"/>
      <c r="G154" s="85"/>
      <c r="H154" s="85"/>
      <c r="I154" s="85"/>
      <c r="J154" s="85"/>
      <c r="K154" s="85"/>
      <c r="L154" s="85"/>
      <c r="M154" s="85"/>
      <c r="N154" s="85"/>
      <c r="O154" s="85"/>
      <c r="P154" s="85"/>
      <c r="Q154" s="85"/>
      <c r="R154" s="85"/>
      <c r="S154" s="85"/>
      <c r="T154" s="85"/>
      <c r="U154" s="85"/>
      <c r="V154" s="85"/>
      <c r="W154" s="85"/>
      <c r="X154" s="85"/>
      <c r="Y154" s="85"/>
      <c r="Z154" s="85"/>
    </row>
    <row r="155" spans="1:26" ht="11.25" customHeight="1" x14ac:dyDescent="0.25">
      <c r="A155" s="85"/>
      <c r="B155" s="85"/>
      <c r="C155" s="85"/>
      <c r="D155" s="85"/>
      <c r="E155" s="85"/>
      <c r="F155" s="85"/>
      <c r="G155" s="85"/>
      <c r="H155" s="85"/>
      <c r="I155" s="85"/>
      <c r="J155" s="85"/>
      <c r="K155" s="85"/>
      <c r="L155" s="85"/>
      <c r="M155" s="85"/>
      <c r="N155" s="85"/>
      <c r="O155" s="85"/>
      <c r="P155" s="85"/>
      <c r="Q155" s="85"/>
      <c r="R155" s="85"/>
      <c r="S155" s="85"/>
      <c r="T155" s="85"/>
      <c r="U155" s="85"/>
      <c r="V155" s="85"/>
      <c r="W155" s="85"/>
      <c r="X155" s="85"/>
      <c r="Y155" s="85"/>
      <c r="Z155" s="85"/>
    </row>
    <row r="156" spans="1:26" ht="11.25" customHeight="1" x14ac:dyDescent="0.25">
      <c r="A156" s="85"/>
      <c r="B156" s="85"/>
      <c r="C156" s="85"/>
      <c r="D156" s="85"/>
      <c r="E156" s="85"/>
      <c r="F156" s="85"/>
      <c r="G156" s="85"/>
      <c r="H156" s="85"/>
      <c r="I156" s="85"/>
      <c r="J156" s="85"/>
      <c r="K156" s="85"/>
      <c r="L156" s="85"/>
      <c r="M156" s="85"/>
      <c r="N156" s="85"/>
      <c r="O156" s="85"/>
      <c r="P156" s="85"/>
      <c r="Q156" s="85"/>
      <c r="R156" s="85"/>
      <c r="S156" s="85"/>
      <c r="T156" s="85"/>
      <c r="U156" s="85"/>
      <c r="V156" s="85"/>
      <c r="W156" s="85"/>
      <c r="X156" s="85"/>
      <c r="Y156" s="85"/>
      <c r="Z156" s="85"/>
    </row>
    <row r="157" spans="1:26" ht="11.25" customHeight="1" x14ac:dyDescent="0.25">
      <c r="A157" s="85"/>
      <c r="B157" s="85"/>
      <c r="C157" s="85"/>
      <c r="D157" s="85"/>
      <c r="E157" s="85"/>
      <c r="F157" s="85"/>
      <c r="G157" s="85"/>
      <c r="H157" s="85"/>
      <c r="I157" s="85"/>
      <c r="J157" s="85"/>
      <c r="K157" s="85"/>
      <c r="L157" s="85"/>
      <c r="M157" s="85"/>
      <c r="N157" s="85"/>
      <c r="O157" s="85"/>
      <c r="P157" s="85"/>
      <c r="Q157" s="85"/>
      <c r="R157" s="85"/>
      <c r="S157" s="85"/>
      <c r="T157" s="85"/>
      <c r="U157" s="85"/>
      <c r="V157" s="85"/>
      <c r="W157" s="85"/>
      <c r="X157" s="85"/>
      <c r="Y157" s="85"/>
      <c r="Z157" s="85"/>
    </row>
    <row r="158" spans="1:26" ht="11.25" customHeight="1" x14ac:dyDescent="0.25">
      <c r="A158" s="85"/>
      <c r="B158" s="85"/>
      <c r="C158" s="85"/>
      <c r="D158" s="85"/>
      <c r="E158" s="85"/>
      <c r="F158" s="85"/>
      <c r="G158" s="85"/>
      <c r="H158" s="85"/>
      <c r="I158" s="85"/>
      <c r="J158" s="85"/>
      <c r="K158" s="85"/>
      <c r="L158" s="85"/>
      <c r="M158" s="85"/>
      <c r="N158" s="85"/>
      <c r="O158" s="85"/>
      <c r="P158" s="85"/>
      <c r="Q158" s="85"/>
      <c r="R158" s="85"/>
      <c r="S158" s="85"/>
      <c r="T158" s="85"/>
      <c r="U158" s="85"/>
      <c r="V158" s="85"/>
      <c r="W158" s="85"/>
      <c r="X158" s="85"/>
      <c r="Y158" s="85"/>
      <c r="Z158" s="85"/>
    </row>
    <row r="159" spans="1:26" ht="11.25" customHeight="1" x14ac:dyDescent="0.25">
      <c r="A159" s="85"/>
      <c r="B159" s="85"/>
      <c r="C159" s="85"/>
      <c r="D159" s="85"/>
      <c r="E159" s="85"/>
      <c r="F159" s="85"/>
      <c r="G159" s="85"/>
      <c r="H159" s="85"/>
      <c r="I159" s="85"/>
      <c r="J159" s="85"/>
      <c r="K159" s="85"/>
      <c r="L159" s="85"/>
      <c r="M159" s="85"/>
      <c r="N159" s="85"/>
      <c r="O159" s="85"/>
      <c r="P159" s="85"/>
      <c r="Q159" s="85"/>
      <c r="R159" s="85"/>
      <c r="S159" s="85"/>
      <c r="T159" s="85"/>
      <c r="U159" s="85"/>
      <c r="V159" s="85"/>
      <c r="W159" s="85"/>
      <c r="X159" s="85"/>
      <c r="Y159" s="85"/>
      <c r="Z159" s="85"/>
    </row>
    <row r="160" spans="1:26" ht="11.25" customHeight="1" x14ac:dyDescent="0.25">
      <c r="A160" s="85"/>
      <c r="B160" s="85"/>
      <c r="C160" s="85"/>
      <c r="D160" s="85"/>
      <c r="E160" s="85"/>
      <c r="F160" s="85"/>
      <c r="G160" s="85"/>
      <c r="H160" s="85"/>
      <c r="I160" s="85"/>
      <c r="J160" s="85"/>
      <c r="K160" s="85"/>
      <c r="L160" s="85"/>
      <c r="M160" s="85"/>
      <c r="N160" s="85"/>
      <c r="O160" s="85"/>
      <c r="P160" s="85"/>
      <c r="Q160" s="85"/>
      <c r="R160" s="85"/>
      <c r="S160" s="85"/>
      <c r="T160" s="85"/>
      <c r="U160" s="85"/>
      <c r="V160" s="85"/>
      <c r="W160" s="85"/>
      <c r="X160" s="85"/>
      <c r="Y160" s="85"/>
      <c r="Z160" s="85"/>
    </row>
    <row r="161" spans="1:26" ht="11.25" customHeight="1" x14ac:dyDescent="0.25">
      <c r="A161" s="85"/>
      <c r="B161" s="85"/>
      <c r="C161" s="85"/>
      <c r="D161" s="85"/>
      <c r="E161" s="85"/>
      <c r="F161" s="85"/>
      <c r="G161" s="85"/>
      <c r="H161" s="85"/>
      <c r="I161" s="85"/>
      <c r="J161" s="85"/>
      <c r="K161" s="85"/>
      <c r="L161" s="85"/>
      <c r="M161" s="85"/>
      <c r="N161" s="85"/>
      <c r="O161" s="85"/>
      <c r="P161" s="85"/>
      <c r="Q161" s="85"/>
      <c r="R161" s="85"/>
      <c r="S161" s="85"/>
      <c r="T161" s="85"/>
      <c r="U161" s="85"/>
      <c r="V161" s="85"/>
      <c r="W161" s="85"/>
      <c r="X161" s="85"/>
      <c r="Y161" s="85"/>
      <c r="Z161" s="85"/>
    </row>
    <row r="162" spans="1:26" ht="11.25" customHeight="1" x14ac:dyDescent="0.25">
      <c r="A162" s="85"/>
      <c r="B162" s="85"/>
      <c r="C162" s="85"/>
      <c r="D162" s="85"/>
      <c r="E162" s="85"/>
      <c r="F162" s="85"/>
      <c r="G162" s="85"/>
      <c r="H162" s="85"/>
      <c r="I162" s="85"/>
      <c r="J162" s="85"/>
      <c r="K162" s="85"/>
      <c r="L162" s="85"/>
      <c r="M162" s="85"/>
      <c r="N162" s="85"/>
      <c r="O162" s="85"/>
      <c r="P162" s="85"/>
      <c r="Q162" s="85"/>
      <c r="R162" s="85"/>
      <c r="S162" s="85"/>
      <c r="T162" s="85"/>
      <c r="U162" s="85"/>
      <c r="V162" s="85"/>
      <c r="W162" s="85"/>
      <c r="X162" s="85"/>
      <c r="Y162" s="85"/>
      <c r="Z162" s="85"/>
    </row>
    <row r="163" spans="1:26" ht="11.25" customHeight="1" x14ac:dyDescent="0.25">
      <c r="A163" s="85"/>
      <c r="B163" s="85"/>
      <c r="C163" s="85"/>
      <c r="D163" s="85"/>
      <c r="E163" s="85"/>
      <c r="F163" s="85"/>
      <c r="G163" s="85"/>
      <c r="H163" s="85"/>
      <c r="I163" s="85"/>
      <c r="J163" s="85"/>
      <c r="K163" s="85"/>
      <c r="L163" s="85"/>
      <c r="M163" s="85"/>
      <c r="N163" s="85"/>
      <c r="O163" s="85"/>
      <c r="P163" s="85"/>
      <c r="Q163" s="85"/>
      <c r="R163" s="85"/>
      <c r="S163" s="85"/>
      <c r="T163" s="85"/>
      <c r="U163" s="85"/>
      <c r="V163" s="85"/>
      <c r="W163" s="85"/>
      <c r="X163" s="85"/>
      <c r="Y163" s="85"/>
      <c r="Z163" s="85"/>
    </row>
    <row r="164" spans="1:26" ht="11.25" customHeight="1" x14ac:dyDescent="0.25">
      <c r="A164" s="85"/>
      <c r="B164" s="85"/>
      <c r="C164" s="85"/>
      <c r="D164" s="85"/>
      <c r="E164" s="85"/>
      <c r="F164" s="85"/>
      <c r="G164" s="85"/>
      <c r="H164" s="85"/>
      <c r="I164" s="85"/>
      <c r="J164" s="85"/>
      <c r="K164" s="85"/>
      <c r="L164" s="85"/>
      <c r="M164" s="85"/>
      <c r="N164" s="85"/>
      <c r="O164" s="85"/>
      <c r="P164" s="85"/>
      <c r="Q164" s="85"/>
      <c r="R164" s="85"/>
      <c r="S164" s="85"/>
      <c r="T164" s="85"/>
      <c r="U164" s="85"/>
      <c r="V164" s="85"/>
      <c r="W164" s="85"/>
      <c r="X164" s="85"/>
      <c r="Y164" s="85"/>
      <c r="Z164" s="85"/>
    </row>
    <row r="165" spans="1:26" ht="11.25" customHeight="1" x14ac:dyDescent="0.25">
      <c r="A165" s="85"/>
      <c r="B165" s="85"/>
      <c r="C165" s="85"/>
      <c r="D165" s="85"/>
      <c r="E165" s="85"/>
      <c r="F165" s="85"/>
      <c r="G165" s="85"/>
      <c r="H165" s="85"/>
      <c r="I165" s="85"/>
      <c r="J165" s="85"/>
      <c r="K165" s="85"/>
      <c r="L165" s="85"/>
      <c r="M165" s="85"/>
      <c r="N165" s="85"/>
      <c r="O165" s="85"/>
      <c r="P165" s="85"/>
      <c r="Q165" s="85"/>
      <c r="R165" s="85"/>
      <c r="S165" s="85"/>
      <c r="T165" s="85"/>
      <c r="U165" s="85"/>
      <c r="V165" s="85"/>
      <c r="W165" s="85"/>
      <c r="X165" s="85"/>
      <c r="Y165" s="85"/>
      <c r="Z165" s="85"/>
    </row>
    <row r="166" spans="1:26" ht="11.25" customHeight="1" x14ac:dyDescent="0.25">
      <c r="A166" s="85"/>
      <c r="B166" s="85"/>
      <c r="C166" s="85"/>
      <c r="D166" s="85"/>
      <c r="E166" s="85"/>
      <c r="F166" s="85"/>
      <c r="G166" s="85"/>
      <c r="H166" s="85"/>
      <c r="I166" s="85"/>
      <c r="J166" s="85"/>
      <c r="K166" s="85"/>
      <c r="L166" s="85"/>
      <c r="M166" s="85"/>
      <c r="N166" s="85"/>
      <c r="O166" s="85"/>
      <c r="P166" s="85"/>
      <c r="Q166" s="85"/>
      <c r="R166" s="85"/>
      <c r="S166" s="85"/>
      <c r="T166" s="85"/>
      <c r="U166" s="85"/>
      <c r="V166" s="85"/>
      <c r="W166" s="85"/>
      <c r="X166" s="85"/>
      <c r="Y166" s="85"/>
      <c r="Z166" s="85"/>
    </row>
    <row r="167" spans="1:26" ht="11.25" customHeight="1" x14ac:dyDescent="0.25">
      <c r="A167" s="85"/>
      <c r="B167" s="85"/>
      <c r="C167" s="85"/>
      <c r="D167" s="85"/>
      <c r="E167" s="85"/>
      <c r="F167" s="85"/>
      <c r="G167" s="85"/>
      <c r="H167" s="85"/>
      <c r="I167" s="85"/>
      <c r="J167" s="85"/>
      <c r="K167" s="85"/>
      <c r="L167" s="85"/>
      <c r="M167" s="85"/>
      <c r="N167" s="85"/>
      <c r="O167" s="85"/>
      <c r="P167" s="85"/>
      <c r="Q167" s="85"/>
      <c r="R167" s="85"/>
      <c r="S167" s="85"/>
      <c r="T167" s="85"/>
      <c r="U167" s="85"/>
      <c r="V167" s="85"/>
      <c r="W167" s="85"/>
      <c r="X167" s="85"/>
      <c r="Y167" s="85"/>
      <c r="Z167" s="85"/>
    </row>
    <row r="168" spans="1:26" ht="11.25" customHeight="1" x14ac:dyDescent="0.25">
      <c r="A168" s="85"/>
      <c r="B168" s="85"/>
      <c r="C168" s="85"/>
      <c r="D168" s="85"/>
      <c r="E168" s="85"/>
      <c r="F168" s="85"/>
      <c r="G168" s="85"/>
      <c r="H168" s="85"/>
      <c r="I168" s="85"/>
      <c r="J168" s="85"/>
      <c r="K168" s="85"/>
      <c r="L168" s="85"/>
      <c r="M168" s="85"/>
      <c r="N168" s="85"/>
      <c r="O168" s="85"/>
      <c r="P168" s="85"/>
      <c r="Q168" s="85"/>
      <c r="R168" s="85"/>
      <c r="S168" s="85"/>
      <c r="T168" s="85"/>
      <c r="U168" s="85"/>
      <c r="V168" s="85"/>
      <c r="W168" s="85"/>
      <c r="X168" s="85"/>
      <c r="Y168" s="85"/>
      <c r="Z168" s="85"/>
    </row>
    <row r="169" spans="1:26" ht="11.25" customHeight="1" x14ac:dyDescent="0.25">
      <c r="A169" s="85"/>
      <c r="B169" s="85"/>
      <c r="C169" s="85"/>
      <c r="D169" s="85"/>
      <c r="E169" s="85"/>
      <c r="F169" s="85"/>
      <c r="G169" s="85"/>
      <c r="H169" s="85"/>
      <c r="I169" s="85"/>
      <c r="J169" s="85"/>
      <c r="K169" s="85"/>
      <c r="L169" s="85"/>
      <c r="M169" s="85"/>
      <c r="N169" s="85"/>
      <c r="O169" s="85"/>
      <c r="P169" s="85"/>
      <c r="Q169" s="85"/>
      <c r="R169" s="85"/>
      <c r="S169" s="85"/>
      <c r="T169" s="85"/>
      <c r="U169" s="85"/>
      <c r="V169" s="85"/>
      <c r="W169" s="85"/>
      <c r="X169" s="85"/>
      <c r="Y169" s="85"/>
      <c r="Z169" s="85"/>
    </row>
    <row r="170" spans="1:26" ht="11.25" customHeight="1" x14ac:dyDescent="0.25">
      <c r="A170" s="85"/>
      <c r="B170" s="85"/>
      <c r="C170" s="85"/>
      <c r="D170" s="85"/>
      <c r="E170" s="85"/>
      <c r="F170" s="85"/>
      <c r="G170" s="85"/>
      <c r="H170" s="85"/>
      <c r="I170" s="85"/>
      <c r="J170" s="85"/>
      <c r="K170" s="85"/>
      <c r="L170" s="85"/>
      <c r="M170" s="85"/>
      <c r="N170" s="85"/>
      <c r="O170" s="85"/>
      <c r="P170" s="85"/>
      <c r="Q170" s="85"/>
      <c r="R170" s="85"/>
      <c r="S170" s="85"/>
      <c r="T170" s="85"/>
      <c r="U170" s="85"/>
      <c r="V170" s="85"/>
      <c r="W170" s="85"/>
      <c r="X170" s="85"/>
      <c r="Y170" s="85"/>
      <c r="Z170" s="85"/>
    </row>
    <row r="171" spans="1:26" ht="11.25" customHeight="1" x14ac:dyDescent="0.25">
      <c r="A171" s="85"/>
      <c r="B171" s="85"/>
      <c r="C171" s="85"/>
      <c r="D171" s="85"/>
      <c r="E171" s="85"/>
      <c r="F171" s="85"/>
      <c r="G171" s="85"/>
      <c r="H171" s="85"/>
      <c r="I171" s="85"/>
      <c r="J171" s="85"/>
      <c r="K171" s="85"/>
      <c r="L171" s="85"/>
      <c r="M171" s="85"/>
      <c r="N171" s="85"/>
      <c r="O171" s="85"/>
      <c r="P171" s="85"/>
      <c r="Q171" s="85"/>
      <c r="R171" s="85"/>
      <c r="S171" s="85"/>
      <c r="T171" s="85"/>
      <c r="U171" s="85"/>
      <c r="V171" s="85"/>
      <c r="W171" s="85"/>
      <c r="X171" s="85"/>
      <c r="Y171" s="85"/>
      <c r="Z171" s="85"/>
    </row>
    <row r="172" spans="1:26" ht="11.25" customHeight="1" x14ac:dyDescent="0.25">
      <c r="A172" s="85"/>
      <c r="B172" s="85"/>
      <c r="C172" s="85"/>
      <c r="D172" s="85"/>
      <c r="E172" s="85"/>
      <c r="F172" s="85"/>
      <c r="G172" s="85"/>
      <c r="H172" s="85"/>
      <c r="I172" s="85"/>
      <c r="J172" s="85"/>
      <c r="K172" s="85"/>
      <c r="L172" s="85"/>
      <c r="M172" s="85"/>
      <c r="N172" s="85"/>
      <c r="O172" s="85"/>
      <c r="P172" s="85"/>
      <c r="Q172" s="85"/>
      <c r="R172" s="85"/>
      <c r="S172" s="85"/>
      <c r="T172" s="85"/>
      <c r="U172" s="85"/>
      <c r="V172" s="85"/>
      <c r="W172" s="85"/>
      <c r="X172" s="85"/>
      <c r="Y172" s="85"/>
      <c r="Z172" s="85"/>
    </row>
    <row r="173" spans="1:26" ht="11.25" customHeight="1" x14ac:dyDescent="0.25">
      <c r="A173" s="85"/>
      <c r="B173" s="85"/>
      <c r="C173" s="85"/>
      <c r="D173" s="85"/>
      <c r="E173" s="85"/>
      <c r="F173" s="85"/>
      <c r="G173" s="85"/>
      <c r="H173" s="85"/>
      <c r="I173" s="85"/>
      <c r="J173" s="85"/>
      <c r="K173" s="85"/>
      <c r="L173" s="85"/>
      <c r="M173" s="85"/>
      <c r="N173" s="85"/>
      <c r="O173" s="85"/>
      <c r="P173" s="85"/>
      <c r="Q173" s="85"/>
      <c r="R173" s="85"/>
      <c r="S173" s="85"/>
      <c r="T173" s="85"/>
      <c r="U173" s="85"/>
      <c r="V173" s="85"/>
      <c r="W173" s="85"/>
      <c r="X173" s="85"/>
      <c r="Y173" s="85"/>
      <c r="Z173" s="85"/>
    </row>
    <row r="174" spans="1:26" ht="11.25" customHeight="1" x14ac:dyDescent="0.25">
      <c r="A174" s="85"/>
      <c r="B174" s="85"/>
      <c r="C174" s="85"/>
      <c r="D174" s="85"/>
      <c r="E174" s="85"/>
      <c r="F174" s="85"/>
      <c r="G174" s="85"/>
      <c r="H174" s="85"/>
      <c r="I174" s="85"/>
      <c r="J174" s="85"/>
      <c r="K174" s="85"/>
      <c r="L174" s="85"/>
      <c r="M174" s="85"/>
      <c r="N174" s="85"/>
      <c r="O174" s="85"/>
      <c r="P174" s="85"/>
      <c r="Q174" s="85"/>
      <c r="R174" s="85"/>
      <c r="S174" s="85"/>
      <c r="T174" s="85"/>
      <c r="U174" s="85"/>
      <c r="V174" s="85"/>
      <c r="W174" s="85"/>
      <c r="X174" s="85"/>
      <c r="Y174" s="85"/>
      <c r="Z174" s="85"/>
    </row>
    <row r="175" spans="1:26" ht="11.25" customHeight="1" x14ac:dyDescent="0.25">
      <c r="A175" s="85"/>
      <c r="B175" s="85"/>
      <c r="C175" s="85"/>
      <c r="D175" s="85"/>
      <c r="E175" s="85"/>
      <c r="F175" s="85"/>
      <c r="G175" s="85"/>
      <c r="H175" s="85"/>
      <c r="I175" s="85"/>
      <c r="J175" s="85"/>
      <c r="K175" s="85"/>
      <c r="L175" s="85"/>
      <c r="M175" s="85"/>
      <c r="N175" s="85"/>
      <c r="O175" s="85"/>
      <c r="P175" s="85"/>
      <c r="Q175" s="85"/>
      <c r="R175" s="85"/>
      <c r="S175" s="85"/>
      <c r="T175" s="85"/>
      <c r="U175" s="85"/>
      <c r="V175" s="85"/>
      <c r="W175" s="85"/>
      <c r="X175" s="85"/>
      <c r="Y175" s="85"/>
      <c r="Z175" s="85"/>
    </row>
    <row r="176" spans="1:26" ht="11.25" customHeight="1" x14ac:dyDescent="0.25">
      <c r="A176" s="85"/>
      <c r="B176" s="85"/>
      <c r="C176" s="85"/>
      <c r="D176" s="85"/>
      <c r="E176" s="85"/>
      <c r="F176" s="85"/>
      <c r="G176" s="85"/>
      <c r="H176" s="85"/>
      <c r="I176" s="85"/>
      <c r="J176" s="85"/>
      <c r="K176" s="85"/>
      <c r="L176" s="85"/>
      <c r="M176" s="85"/>
      <c r="N176" s="85"/>
      <c r="O176" s="85"/>
      <c r="P176" s="85"/>
      <c r="Q176" s="85"/>
      <c r="R176" s="85"/>
      <c r="S176" s="85"/>
      <c r="T176" s="85"/>
      <c r="U176" s="85"/>
      <c r="V176" s="85"/>
      <c r="W176" s="85"/>
      <c r="X176" s="85"/>
      <c r="Y176" s="85"/>
      <c r="Z176" s="85"/>
    </row>
    <row r="177" spans="1:26" ht="11.25" customHeight="1" x14ac:dyDescent="0.25">
      <c r="A177" s="85"/>
      <c r="B177" s="85"/>
      <c r="C177" s="85"/>
      <c r="D177" s="85"/>
      <c r="E177" s="85"/>
      <c r="F177" s="85"/>
      <c r="G177" s="85"/>
      <c r="H177" s="85"/>
      <c r="I177" s="85"/>
      <c r="J177" s="85"/>
      <c r="K177" s="85"/>
      <c r="L177" s="85"/>
      <c r="M177" s="85"/>
      <c r="N177" s="85"/>
      <c r="O177" s="85"/>
      <c r="P177" s="85"/>
      <c r="Q177" s="85"/>
      <c r="R177" s="85"/>
      <c r="S177" s="85"/>
      <c r="T177" s="85"/>
      <c r="U177" s="85"/>
      <c r="V177" s="85"/>
      <c r="W177" s="85"/>
      <c r="X177" s="85"/>
      <c r="Y177" s="85"/>
      <c r="Z177" s="85"/>
    </row>
    <row r="178" spans="1:26" ht="11.25" customHeight="1" x14ac:dyDescent="0.25">
      <c r="A178" s="85"/>
      <c r="B178" s="85"/>
      <c r="C178" s="85"/>
      <c r="D178" s="85"/>
      <c r="E178" s="85"/>
      <c r="F178" s="85"/>
      <c r="G178" s="85"/>
      <c r="H178" s="85"/>
      <c r="I178" s="85"/>
      <c r="J178" s="85"/>
      <c r="K178" s="85"/>
      <c r="L178" s="85"/>
      <c r="M178" s="85"/>
      <c r="N178" s="85"/>
      <c r="O178" s="85"/>
      <c r="P178" s="85"/>
      <c r="Q178" s="85"/>
      <c r="R178" s="85"/>
      <c r="S178" s="85"/>
      <c r="T178" s="85"/>
      <c r="U178" s="85"/>
      <c r="V178" s="85"/>
      <c r="W178" s="85"/>
      <c r="X178" s="85"/>
      <c r="Y178" s="85"/>
      <c r="Z178" s="85"/>
    </row>
    <row r="179" spans="1:26" ht="11.25" customHeight="1" x14ac:dyDescent="0.25">
      <c r="A179" s="85"/>
      <c r="B179" s="85"/>
      <c r="C179" s="85"/>
      <c r="D179" s="85"/>
      <c r="E179" s="85"/>
      <c r="F179" s="85"/>
      <c r="G179" s="85"/>
      <c r="H179" s="85"/>
      <c r="I179" s="85"/>
      <c r="J179" s="85"/>
      <c r="K179" s="85"/>
      <c r="L179" s="85"/>
      <c r="M179" s="85"/>
      <c r="N179" s="85"/>
      <c r="O179" s="85"/>
      <c r="P179" s="85"/>
      <c r="Q179" s="85"/>
      <c r="R179" s="85"/>
      <c r="S179" s="85"/>
      <c r="T179" s="85"/>
      <c r="U179" s="85"/>
      <c r="V179" s="85"/>
      <c r="W179" s="85"/>
      <c r="X179" s="85"/>
      <c r="Y179" s="85"/>
      <c r="Z179" s="85"/>
    </row>
    <row r="180" spans="1:26" ht="11.25" customHeight="1" x14ac:dyDescent="0.25">
      <c r="A180" s="85"/>
      <c r="B180" s="85"/>
      <c r="C180" s="85"/>
      <c r="D180" s="85"/>
      <c r="E180" s="85"/>
      <c r="F180" s="85"/>
      <c r="G180" s="85"/>
      <c r="H180" s="85"/>
      <c r="I180" s="85"/>
      <c r="J180" s="85"/>
      <c r="K180" s="85"/>
      <c r="L180" s="85"/>
      <c r="M180" s="85"/>
      <c r="N180" s="85"/>
      <c r="O180" s="85"/>
      <c r="P180" s="85"/>
      <c r="Q180" s="85"/>
      <c r="R180" s="85"/>
      <c r="S180" s="85"/>
      <c r="T180" s="85"/>
      <c r="U180" s="85"/>
      <c r="V180" s="85"/>
      <c r="W180" s="85"/>
      <c r="X180" s="85"/>
      <c r="Y180" s="85"/>
      <c r="Z180" s="85"/>
    </row>
    <row r="181" spans="1:26" ht="11.25" customHeight="1" x14ac:dyDescent="0.25">
      <c r="A181" s="85"/>
      <c r="B181" s="85"/>
      <c r="C181" s="85"/>
      <c r="D181" s="85"/>
      <c r="E181" s="85"/>
      <c r="F181" s="85"/>
      <c r="G181" s="85"/>
      <c r="H181" s="85"/>
      <c r="I181" s="85"/>
      <c r="J181" s="85"/>
      <c r="K181" s="85"/>
      <c r="L181" s="85"/>
      <c r="M181" s="85"/>
      <c r="N181" s="85"/>
      <c r="O181" s="85"/>
      <c r="P181" s="85"/>
      <c r="Q181" s="85"/>
      <c r="R181" s="85"/>
      <c r="S181" s="85"/>
      <c r="T181" s="85"/>
      <c r="U181" s="85"/>
      <c r="V181" s="85"/>
      <c r="W181" s="85"/>
      <c r="X181" s="85"/>
      <c r="Y181" s="85"/>
      <c r="Z181" s="85"/>
    </row>
    <row r="182" spans="1:26" ht="11.25" customHeight="1" x14ac:dyDescent="0.25">
      <c r="A182" s="85"/>
      <c r="B182" s="85"/>
      <c r="C182" s="85"/>
      <c r="D182" s="85"/>
      <c r="E182" s="85"/>
      <c r="F182" s="85"/>
      <c r="G182" s="85"/>
      <c r="H182" s="85"/>
      <c r="I182" s="85"/>
      <c r="J182" s="85"/>
      <c r="K182" s="85"/>
      <c r="L182" s="85"/>
      <c r="M182" s="85"/>
      <c r="N182" s="85"/>
      <c r="O182" s="85"/>
      <c r="P182" s="85"/>
      <c r="Q182" s="85"/>
      <c r="R182" s="85"/>
      <c r="S182" s="85"/>
      <c r="T182" s="85"/>
      <c r="U182" s="85"/>
      <c r="V182" s="85"/>
      <c r="W182" s="85"/>
      <c r="X182" s="85"/>
      <c r="Y182" s="85"/>
      <c r="Z182" s="85"/>
    </row>
    <row r="183" spans="1:26" ht="11.25" customHeight="1" x14ac:dyDescent="0.25">
      <c r="A183" s="85"/>
      <c r="B183" s="85"/>
      <c r="C183" s="85"/>
      <c r="D183" s="85"/>
      <c r="E183" s="85"/>
      <c r="F183" s="85"/>
      <c r="G183" s="85"/>
      <c r="H183" s="85"/>
      <c r="I183" s="85"/>
      <c r="J183" s="85"/>
      <c r="K183" s="85"/>
      <c r="L183" s="85"/>
      <c r="M183" s="85"/>
      <c r="N183" s="85"/>
      <c r="O183" s="85"/>
      <c r="P183" s="85"/>
      <c r="Q183" s="85"/>
      <c r="R183" s="85"/>
      <c r="S183" s="85"/>
      <c r="T183" s="85"/>
      <c r="U183" s="85"/>
      <c r="V183" s="85"/>
      <c r="W183" s="85"/>
      <c r="X183" s="85"/>
      <c r="Y183" s="85"/>
      <c r="Z183" s="85"/>
    </row>
    <row r="184" spans="1:26" ht="11.25" customHeight="1" x14ac:dyDescent="0.25">
      <c r="A184" s="85"/>
      <c r="B184" s="85"/>
      <c r="C184" s="85"/>
      <c r="D184" s="85"/>
      <c r="E184" s="85"/>
      <c r="F184" s="85"/>
      <c r="G184" s="85"/>
      <c r="H184" s="85"/>
      <c r="I184" s="85"/>
      <c r="J184" s="85"/>
      <c r="K184" s="85"/>
      <c r="L184" s="85"/>
      <c r="M184" s="85"/>
      <c r="N184" s="85"/>
      <c r="O184" s="85"/>
      <c r="P184" s="85"/>
      <c r="Q184" s="85"/>
      <c r="R184" s="85"/>
      <c r="S184" s="85"/>
      <c r="T184" s="85"/>
      <c r="U184" s="85"/>
      <c r="V184" s="85"/>
      <c r="W184" s="85"/>
      <c r="X184" s="85"/>
      <c r="Y184" s="85"/>
      <c r="Z184" s="85"/>
    </row>
    <row r="185" spans="1:26" ht="11.25" customHeight="1" x14ac:dyDescent="0.25">
      <c r="A185" s="85"/>
      <c r="B185" s="85"/>
      <c r="C185" s="85"/>
      <c r="D185" s="85"/>
      <c r="E185" s="85"/>
      <c r="F185" s="85"/>
      <c r="G185" s="85"/>
      <c r="H185" s="85"/>
      <c r="I185" s="85"/>
      <c r="J185" s="85"/>
      <c r="K185" s="85"/>
      <c r="L185" s="85"/>
      <c r="M185" s="85"/>
      <c r="N185" s="85"/>
      <c r="O185" s="85"/>
      <c r="P185" s="85"/>
      <c r="Q185" s="85"/>
      <c r="R185" s="85"/>
      <c r="S185" s="85"/>
      <c r="T185" s="85"/>
      <c r="U185" s="85"/>
      <c r="V185" s="85"/>
      <c r="W185" s="85"/>
      <c r="X185" s="85"/>
      <c r="Y185" s="85"/>
      <c r="Z185" s="85"/>
    </row>
    <row r="186" spans="1:26" ht="11.25" customHeight="1" x14ac:dyDescent="0.25">
      <c r="A186" s="85"/>
      <c r="B186" s="85"/>
      <c r="C186" s="85"/>
      <c r="D186" s="85"/>
      <c r="E186" s="85"/>
      <c r="F186" s="85"/>
      <c r="G186" s="85"/>
      <c r="H186" s="85"/>
      <c r="I186" s="85"/>
      <c r="J186" s="85"/>
      <c r="K186" s="85"/>
      <c r="L186" s="85"/>
      <c r="M186" s="85"/>
      <c r="N186" s="85"/>
      <c r="O186" s="85"/>
      <c r="P186" s="85"/>
      <c r="Q186" s="85"/>
      <c r="R186" s="85"/>
      <c r="S186" s="85"/>
      <c r="T186" s="85"/>
      <c r="U186" s="85"/>
      <c r="V186" s="85"/>
      <c r="W186" s="85"/>
      <c r="X186" s="85"/>
      <c r="Y186" s="85"/>
      <c r="Z186" s="85"/>
    </row>
    <row r="187" spans="1:26" ht="11.25" customHeight="1" x14ac:dyDescent="0.25">
      <c r="A187" s="85"/>
      <c r="B187" s="85"/>
      <c r="C187" s="85"/>
      <c r="D187" s="85"/>
      <c r="E187" s="85"/>
      <c r="F187" s="85"/>
      <c r="G187" s="85"/>
      <c r="H187" s="85"/>
      <c r="I187" s="85"/>
      <c r="J187" s="85"/>
      <c r="K187" s="85"/>
      <c r="L187" s="85"/>
      <c r="M187" s="85"/>
      <c r="N187" s="85"/>
      <c r="O187" s="85"/>
      <c r="P187" s="85"/>
      <c r="Q187" s="85"/>
      <c r="R187" s="85"/>
      <c r="S187" s="85"/>
      <c r="T187" s="85"/>
      <c r="U187" s="85"/>
      <c r="V187" s="85"/>
      <c r="W187" s="85"/>
      <c r="X187" s="85"/>
      <c r="Y187" s="85"/>
      <c r="Z187" s="85"/>
    </row>
    <row r="188" spans="1:26" ht="11.25" customHeight="1" x14ac:dyDescent="0.25">
      <c r="A188" s="85"/>
      <c r="B188" s="85"/>
      <c r="C188" s="85"/>
      <c r="D188" s="85"/>
      <c r="E188" s="85"/>
      <c r="F188" s="85"/>
      <c r="G188" s="85"/>
      <c r="H188" s="85"/>
      <c r="I188" s="85"/>
      <c r="J188" s="85"/>
      <c r="K188" s="85"/>
      <c r="L188" s="85"/>
      <c r="M188" s="85"/>
      <c r="N188" s="85"/>
      <c r="O188" s="85"/>
      <c r="P188" s="85"/>
      <c r="Q188" s="85"/>
      <c r="R188" s="85"/>
      <c r="S188" s="85"/>
      <c r="T188" s="85"/>
      <c r="U188" s="85"/>
      <c r="V188" s="85"/>
      <c r="W188" s="85"/>
      <c r="X188" s="85"/>
      <c r="Y188" s="85"/>
      <c r="Z188" s="85"/>
    </row>
    <row r="189" spans="1:26" ht="11.25" customHeight="1" x14ac:dyDescent="0.25">
      <c r="A189" s="85"/>
      <c r="B189" s="85"/>
      <c r="C189" s="85"/>
      <c r="D189" s="85"/>
      <c r="E189" s="85"/>
      <c r="F189" s="85"/>
      <c r="G189" s="85"/>
      <c r="H189" s="85"/>
      <c r="I189" s="85"/>
      <c r="J189" s="85"/>
      <c r="K189" s="85"/>
      <c r="L189" s="85"/>
      <c r="M189" s="85"/>
      <c r="N189" s="85"/>
      <c r="O189" s="85"/>
      <c r="P189" s="85"/>
      <c r="Q189" s="85"/>
      <c r="R189" s="85"/>
      <c r="S189" s="85"/>
      <c r="T189" s="85"/>
      <c r="U189" s="85"/>
      <c r="V189" s="85"/>
      <c r="W189" s="85"/>
      <c r="X189" s="85"/>
      <c r="Y189" s="85"/>
      <c r="Z189" s="85"/>
    </row>
    <row r="190" spans="1:26" ht="11.25" customHeight="1" x14ac:dyDescent="0.25">
      <c r="A190" s="85"/>
      <c r="B190" s="85"/>
      <c r="C190" s="85"/>
      <c r="D190" s="85"/>
      <c r="E190" s="85"/>
      <c r="F190" s="85"/>
      <c r="G190" s="85"/>
      <c r="H190" s="85"/>
      <c r="I190" s="85"/>
      <c r="J190" s="85"/>
      <c r="K190" s="85"/>
      <c r="L190" s="85"/>
      <c r="M190" s="85"/>
      <c r="N190" s="85"/>
      <c r="O190" s="85"/>
      <c r="P190" s="85"/>
      <c r="Q190" s="85"/>
      <c r="R190" s="85"/>
      <c r="S190" s="85"/>
      <c r="T190" s="85"/>
      <c r="U190" s="85"/>
      <c r="V190" s="85"/>
      <c r="W190" s="85"/>
      <c r="X190" s="85"/>
      <c r="Y190" s="85"/>
      <c r="Z190" s="85"/>
    </row>
    <row r="191" spans="1:26" ht="11.25" customHeight="1" x14ac:dyDescent="0.25">
      <c r="A191" s="85"/>
      <c r="B191" s="85"/>
      <c r="C191" s="85"/>
      <c r="D191" s="85"/>
      <c r="E191" s="85"/>
      <c r="F191" s="85"/>
      <c r="G191" s="85"/>
      <c r="H191" s="85"/>
      <c r="I191" s="85"/>
      <c r="J191" s="85"/>
      <c r="K191" s="85"/>
      <c r="L191" s="85"/>
      <c r="M191" s="85"/>
      <c r="N191" s="85"/>
      <c r="O191" s="85"/>
      <c r="P191" s="85"/>
      <c r="Q191" s="85"/>
      <c r="R191" s="85"/>
      <c r="S191" s="85"/>
      <c r="T191" s="85"/>
      <c r="U191" s="85"/>
      <c r="V191" s="85"/>
      <c r="W191" s="85"/>
      <c r="X191" s="85"/>
      <c r="Y191" s="85"/>
      <c r="Z191" s="85"/>
    </row>
    <row r="192" spans="1:26" ht="11.25" customHeight="1" x14ac:dyDescent="0.25">
      <c r="A192" s="85"/>
      <c r="B192" s="85"/>
      <c r="C192" s="85"/>
      <c r="D192" s="85"/>
      <c r="E192" s="85"/>
      <c r="F192" s="85"/>
      <c r="G192" s="85"/>
      <c r="H192" s="85"/>
      <c r="I192" s="85"/>
      <c r="J192" s="85"/>
      <c r="K192" s="85"/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  <c r="X192" s="85"/>
      <c r="Y192" s="85"/>
      <c r="Z192" s="85"/>
    </row>
    <row r="193" spans="1:26" ht="11.25" customHeight="1" x14ac:dyDescent="0.25">
      <c r="A193" s="85"/>
      <c r="B193" s="85"/>
      <c r="C193" s="85"/>
      <c r="D193" s="85"/>
      <c r="E193" s="85"/>
      <c r="F193" s="85"/>
      <c r="G193" s="85"/>
      <c r="H193" s="85"/>
      <c r="I193" s="85"/>
      <c r="J193" s="85"/>
      <c r="K193" s="85"/>
      <c r="L193" s="85"/>
      <c r="M193" s="85"/>
      <c r="N193" s="85"/>
      <c r="O193" s="85"/>
      <c r="P193" s="85"/>
      <c r="Q193" s="85"/>
      <c r="R193" s="85"/>
      <c r="S193" s="85"/>
      <c r="T193" s="85"/>
      <c r="U193" s="85"/>
      <c r="V193" s="85"/>
      <c r="W193" s="85"/>
      <c r="X193" s="85"/>
      <c r="Y193" s="85"/>
      <c r="Z193" s="85"/>
    </row>
    <row r="194" spans="1:26" ht="11.25" customHeight="1" x14ac:dyDescent="0.25">
      <c r="A194" s="85"/>
      <c r="B194" s="85"/>
      <c r="C194" s="85"/>
      <c r="D194" s="85"/>
      <c r="E194" s="85"/>
      <c r="F194" s="85"/>
      <c r="G194" s="85"/>
      <c r="H194" s="85"/>
      <c r="I194" s="85"/>
      <c r="J194" s="85"/>
      <c r="K194" s="85"/>
      <c r="L194" s="85"/>
      <c r="M194" s="85"/>
      <c r="N194" s="85"/>
      <c r="O194" s="85"/>
      <c r="P194" s="85"/>
      <c r="Q194" s="85"/>
      <c r="R194" s="85"/>
      <c r="S194" s="85"/>
      <c r="T194" s="85"/>
      <c r="U194" s="85"/>
      <c r="V194" s="85"/>
      <c r="W194" s="85"/>
      <c r="X194" s="85"/>
      <c r="Y194" s="85"/>
      <c r="Z194" s="85"/>
    </row>
    <row r="195" spans="1:26" ht="11.25" customHeight="1" x14ac:dyDescent="0.25">
      <c r="A195" s="85"/>
      <c r="B195" s="85"/>
      <c r="C195" s="85"/>
      <c r="D195" s="85"/>
      <c r="E195" s="85"/>
      <c r="F195" s="85"/>
      <c r="G195" s="85"/>
      <c r="H195" s="85"/>
      <c r="I195" s="85"/>
      <c r="J195" s="85"/>
      <c r="K195" s="85"/>
      <c r="L195" s="85"/>
      <c r="M195" s="85"/>
      <c r="N195" s="85"/>
      <c r="O195" s="85"/>
      <c r="P195" s="85"/>
      <c r="Q195" s="85"/>
      <c r="R195" s="85"/>
      <c r="S195" s="85"/>
      <c r="T195" s="85"/>
      <c r="U195" s="85"/>
      <c r="V195" s="85"/>
      <c r="W195" s="85"/>
      <c r="X195" s="85"/>
      <c r="Y195" s="85"/>
      <c r="Z195" s="85"/>
    </row>
    <row r="196" spans="1:26" ht="11.25" customHeight="1" x14ac:dyDescent="0.25">
      <c r="A196" s="85"/>
      <c r="B196" s="85"/>
      <c r="C196" s="85"/>
      <c r="D196" s="85"/>
      <c r="E196" s="85"/>
      <c r="F196" s="85"/>
      <c r="G196" s="85"/>
      <c r="H196" s="85"/>
      <c r="I196" s="85"/>
      <c r="J196" s="85"/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5"/>
      <c r="W196" s="85"/>
      <c r="X196" s="85"/>
      <c r="Y196" s="85"/>
      <c r="Z196" s="85"/>
    </row>
    <row r="197" spans="1:26" ht="11.25" customHeight="1" x14ac:dyDescent="0.25">
      <c r="A197" s="85"/>
      <c r="B197" s="85"/>
      <c r="C197" s="85"/>
      <c r="D197" s="85"/>
      <c r="E197" s="85"/>
      <c r="F197" s="85"/>
      <c r="G197" s="85"/>
      <c r="H197" s="85"/>
      <c r="I197" s="85"/>
      <c r="J197" s="85"/>
      <c r="K197" s="85"/>
      <c r="L197" s="85"/>
      <c r="M197" s="85"/>
      <c r="N197" s="85"/>
      <c r="O197" s="85"/>
      <c r="P197" s="85"/>
      <c r="Q197" s="85"/>
      <c r="R197" s="85"/>
      <c r="S197" s="85"/>
      <c r="T197" s="85"/>
      <c r="U197" s="85"/>
      <c r="V197" s="85"/>
      <c r="W197" s="85"/>
      <c r="X197" s="85"/>
      <c r="Y197" s="85"/>
      <c r="Z197" s="85"/>
    </row>
    <row r="198" spans="1:26" ht="11.25" customHeight="1" x14ac:dyDescent="0.25">
      <c r="A198" s="85"/>
      <c r="B198" s="85"/>
      <c r="C198" s="85"/>
      <c r="D198" s="85"/>
      <c r="E198" s="85"/>
      <c r="F198" s="85"/>
      <c r="G198" s="85"/>
      <c r="H198" s="85"/>
      <c r="I198" s="85"/>
      <c r="J198" s="85"/>
      <c r="K198" s="85"/>
      <c r="L198" s="85"/>
      <c r="M198" s="85"/>
      <c r="N198" s="85"/>
      <c r="O198" s="85"/>
      <c r="P198" s="85"/>
      <c r="Q198" s="85"/>
      <c r="R198" s="85"/>
      <c r="S198" s="85"/>
      <c r="T198" s="85"/>
      <c r="U198" s="85"/>
      <c r="V198" s="85"/>
      <c r="W198" s="85"/>
      <c r="X198" s="85"/>
      <c r="Y198" s="85"/>
      <c r="Z198" s="85"/>
    </row>
    <row r="199" spans="1:26" ht="11.25" customHeight="1" x14ac:dyDescent="0.25">
      <c r="A199" s="85"/>
      <c r="B199" s="85"/>
      <c r="C199" s="85"/>
      <c r="D199" s="85"/>
      <c r="E199" s="85"/>
      <c r="F199" s="85"/>
      <c r="G199" s="85"/>
      <c r="H199" s="85"/>
      <c r="I199" s="85"/>
      <c r="J199" s="85"/>
      <c r="K199" s="85"/>
      <c r="L199" s="85"/>
      <c r="M199" s="85"/>
      <c r="N199" s="85"/>
      <c r="O199" s="85"/>
      <c r="P199" s="85"/>
      <c r="Q199" s="85"/>
      <c r="R199" s="85"/>
      <c r="S199" s="85"/>
      <c r="T199" s="85"/>
      <c r="U199" s="85"/>
      <c r="V199" s="85"/>
      <c r="W199" s="85"/>
      <c r="X199" s="85"/>
      <c r="Y199" s="85"/>
      <c r="Z199" s="85"/>
    </row>
    <row r="200" spans="1:26" ht="11.25" customHeight="1" x14ac:dyDescent="0.25">
      <c r="A200" s="85"/>
      <c r="B200" s="85"/>
      <c r="C200" s="85"/>
      <c r="D200" s="85"/>
      <c r="E200" s="85"/>
      <c r="F200" s="85"/>
      <c r="G200" s="85"/>
      <c r="H200" s="85"/>
      <c r="I200" s="85"/>
      <c r="J200" s="85"/>
      <c r="K200" s="85"/>
      <c r="L200" s="85"/>
      <c r="M200" s="85"/>
      <c r="N200" s="85"/>
      <c r="O200" s="85"/>
      <c r="P200" s="85"/>
      <c r="Q200" s="85"/>
      <c r="R200" s="85"/>
      <c r="S200" s="85"/>
      <c r="T200" s="85"/>
      <c r="U200" s="85"/>
      <c r="V200" s="85"/>
      <c r="W200" s="85"/>
      <c r="X200" s="85"/>
      <c r="Y200" s="85"/>
      <c r="Z200" s="85"/>
    </row>
    <row r="201" spans="1:26" ht="11.25" customHeight="1" x14ac:dyDescent="0.25">
      <c r="A201" s="85"/>
      <c r="B201" s="85"/>
      <c r="C201" s="85"/>
      <c r="D201" s="85"/>
      <c r="E201" s="85"/>
      <c r="F201" s="85"/>
      <c r="G201" s="85"/>
      <c r="H201" s="85"/>
      <c r="I201" s="85"/>
      <c r="J201" s="85"/>
      <c r="K201" s="85"/>
      <c r="L201" s="85"/>
      <c r="M201" s="85"/>
      <c r="N201" s="85"/>
      <c r="O201" s="85"/>
      <c r="P201" s="85"/>
      <c r="Q201" s="85"/>
      <c r="R201" s="85"/>
      <c r="S201" s="85"/>
      <c r="T201" s="85"/>
      <c r="U201" s="85"/>
      <c r="V201" s="85"/>
      <c r="W201" s="85"/>
      <c r="X201" s="85"/>
      <c r="Y201" s="85"/>
      <c r="Z201" s="85"/>
    </row>
    <row r="202" spans="1:26" ht="11.25" customHeight="1" x14ac:dyDescent="0.25">
      <c r="A202" s="85"/>
      <c r="B202" s="85"/>
      <c r="C202" s="85"/>
      <c r="D202" s="85"/>
      <c r="E202" s="85"/>
      <c r="F202" s="85"/>
      <c r="G202" s="85"/>
      <c r="H202" s="85"/>
      <c r="I202" s="85"/>
      <c r="J202" s="85"/>
      <c r="K202" s="85"/>
      <c r="L202" s="85"/>
      <c r="M202" s="85"/>
      <c r="N202" s="85"/>
      <c r="O202" s="85"/>
      <c r="P202" s="85"/>
      <c r="Q202" s="85"/>
      <c r="R202" s="85"/>
      <c r="S202" s="85"/>
      <c r="T202" s="85"/>
      <c r="U202" s="85"/>
      <c r="V202" s="85"/>
      <c r="W202" s="85"/>
      <c r="X202" s="85"/>
      <c r="Y202" s="85"/>
      <c r="Z202" s="85"/>
    </row>
    <row r="203" spans="1:26" ht="11.25" customHeight="1" x14ac:dyDescent="0.25">
      <c r="A203" s="85"/>
      <c r="B203" s="85"/>
      <c r="C203" s="85"/>
      <c r="D203" s="85"/>
      <c r="E203" s="85"/>
      <c r="F203" s="85"/>
      <c r="G203" s="85"/>
      <c r="H203" s="85"/>
      <c r="I203" s="85"/>
      <c r="J203" s="85"/>
      <c r="K203" s="85"/>
      <c r="L203" s="85"/>
      <c r="M203" s="85"/>
      <c r="N203" s="85"/>
      <c r="O203" s="85"/>
      <c r="P203" s="85"/>
      <c r="Q203" s="85"/>
      <c r="R203" s="85"/>
      <c r="S203" s="85"/>
      <c r="T203" s="85"/>
      <c r="U203" s="85"/>
      <c r="V203" s="85"/>
      <c r="W203" s="85"/>
      <c r="X203" s="85"/>
      <c r="Y203" s="85"/>
      <c r="Z203" s="85"/>
    </row>
    <row r="204" spans="1:26" ht="11.25" customHeight="1" x14ac:dyDescent="0.25">
      <c r="A204" s="85"/>
      <c r="B204" s="85"/>
      <c r="C204" s="85"/>
      <c r="D204" s="85"/>
      <c r="E204" s="85"/>
      <c r="F204" s="85"/>
      <c r="G204" s="85"/>
      <c r="H204" s="85"/>
      <c r="I204" s="85"/>
      <c r="J204" s="85"/>
      <c r="K204" s="85"/>
      <c r="L204" s="85"/>
      <c r="M204" s="85"/>
      <c r="N204" s="85"/>
      <c r="O204" s="85"/>
      <c r="P204" s="85"/>
      <c r="Q204" s="85"/>
      <c r="R204" s="85"/>
      <c r="S204" s="85"/>
      <c r="T204" s="85"/>
      <c r="U204" s="85"/>
      <c r="V204" s="85"/>
      <c r="W204" s="85"/>
      <c r="X204" s="85"/>
      <c r="Y204" s="85"/>
      <c r="Z204" s="85"/>
    </row>
    <row r="205" spans="1:26" ht="11.25" customHeight="1" x14ac:dyDescent="0.25">
      <c r="A205" s="85"/>
      <c r="B205" s="85"/>
      <c r="C205" s="85"/>
      <c r="D205" s="85"/>
      <c r="E205" s="85"/>
      <c r="F205" s="85"/>
      <c r="G205" s="85"/>
      <c r="H205" s="85"/>
      <c r="I205" s="85"/>
      <c r="J205" s="85"/>
      <c r="K205" s="85"/>
      <c r="L205" s="85"/>
      <c r="M205" s="85"/>
      <c r="N205" s="85"/>
      <c r="O205" s="85"/>
      <c r="P205" s="85"/>
      <c r="Q205" s="85"/>
      <c r="R205" s="85"/>
      <c r="S205" s="85"/>
      <c r="T205" s="85"/>
      <c r="U205" s="85"/>
      <c r="V205" s="85"/>
      <c r="W205" s="85"/>
      <c r="X205" s="85"/>
      <c r="Y205" s="85"/>
      <c r="Z205" s="85"/>
    </row>
    <row r="206" spans="1:26" ht="11.25" customHeight="1" x14ac:dyDescent="0.25">
      <c r="A206" s="85"/>
      <c r="B206" s="85"/>
      <c r="C206" s="85"/>
      <c r="D206" s="85"/>
      <c r="E206" s="85"/>
      <c r="F206" s="85"/>
      <c r="G206" s="85"/>
      <c r="H206" s="85"/>
      <c r="I206" s="85"/>
      <c r="J206" s="85"/>
      <c r="K206" s="85"/>
      <c r="L206" s="85"/>
      <c r="M206" s="85"/>
      <c r="N206" s="85"/>
      <c r="O206" s="85"/>
      <c r="P206" s="85"/>
      <c r="Q206" s="85"/>
      <c r="R206" s="85"/>
      <c r="S206" s="85"/>
      <c r="T206" s="85"/>
      <c r="U206" s="85"/>
      <c r="V206" s="85"/>
      <c r="W206" s="85"/>
      <c r="X206" s="85"/>
      <c r="Y206" s="85"/>
      <c r="Z206" s="85"/>
    </row>
    <row r="207" spans="1:26" ht="11.25" customHeight="1" x14ac:dyDescent="0.25">
      <c r="A207" s="85"/>
      <c r="B207" s="85"/>
      <c r="C207" s="85"/>
      <c r="D207" s="85"/>
      <c r="E207" s="85"/>
      <c r="F207" s="85"/>
      <c r="G207" s="85"/>
      <c r="H207" s="85"/>
      <c r="I207" s="85"/>
      <c r="J207" s="85"/>
      <c r="K207" s="85"/>
      <c r="L207" s="85"/>
      <c r="M207" s="85"/>
      <c r="N207" s="85"/>
      <c r="O207" s="85"/>
      <c r="P207" s="85"/>
      <c r="Q207" s="85"/>
      <c r="R207" s="85"/>
      <c r="S207" s="85"/>
      <c r="T207" s="85"/>
      <c r="U207" s="85"/>
      <c r="V207" s="85"/>
      <c r="W207" s="85"/>
      <c r="X207" s="85"/>
      <c r="Y207" s="85"/>
      <c r="Z207" s="85"/>
    </row>
    <row r="208" spans="1:26" ht="11.25" customHeight="1" x14ac:dyDescent="0.25">
      <c r="A208" s="85"/>
      <c r="B208" s="85"/>
      <c r="C208" s="85"/>
      <c r="D208" s="85"/>
      <c r="E208" s="85"/>
      <c r="F208" s="85"/>
      <c r="G208" s="85"/>
      <c r="H208" s="85"/>
      <c r="I208" s="85"/>
      <c r="J208" s="85"/>
      <c r="K208" s="85"/>
      <c r="L208" s="85"/>
      <c r="M208" s="85"/>
      <c r="N208" s="85"/>
      <c r="O208" s="85"/>
      <c r="P208" s="85"/>
      <c r="Q208" s="85"/>
      <c r="R208" s="85"/>
      <c r="S208" s="85"/>
      <c r="T208" s="85"/>
      <c r="U208" s="85"/>
      <c r="V208" s="85"/>
      <c r="W208" s="85"/>
      <c r="X208" s="85"/>
      <c r="Y208" s="85"/>
      <c r="Z208" s="85"/>
    </row>
    <row r="209" spans="1:26" ht="11.25" customHeight="1" x14ac:dyDescent="0.25">
      <c r="A209" s="85"/>
      <c r="B209" s="85"/>
      <c r="C209" s="85"/>
      <c r="D209" s="85"/>
      <c r="E209" s="85"/>
      <c r="F209" s="85"/>
      <c r="G209" s="85"/>
      <c r="H209" s="85"/>
      <c r="I209" s="85"/>
      <c r="J209" s="85"/>
      <c r="K209" s="85"/>
      <c r="L209" s="85"/>
      <c r="M209" s="85"/>
      <c r="N209" s="85"/>
      <c r="O209" s="85"/>
      <c r="P209" s="85"/>
      <c r="Q209" s="85"/>
      <c r="R209" s="85"/>
      <c r="S209" s="85"/>
      <c r="T209" s="85"/>
      <c r="U209" s="85"/>
      <c r="V209" s="85"/>
      <c r="W209" s="85"/>
      <c r="X209" s="85"/>
      <c r="Y209" s="85"/>
      <c r="Z209" s="85"/>
    </row>
    <row r="210" spans="1:26" ht="11.25" customHeight="1" x14ac:dyDescent="0.25">
      <c r="A210" s="85"/>
      <c r="B210" s="85"/>
      <c r="C210" s="85"/>
      <c r="D210" s="85"/>
      <c r="E210" s="85"/>
      <c r="F210" s="85"/>
      <c r="G210" s="85"/>
      <c r="H210" s="85"/>
      <c r="I210" s="85"/>
      <c r="J210" s="85"/>
      <c r="K210" s="85"/>
      <c r="L210" s="85"/>
      <c r="M210" s="85"/>
      <c r="N210" s="85"/>
      <c r="O210" s="85"/>
      <c r="P210" s="85"/>
      <c r="Q210" s="85"/>
      <c r="R210" s="85"/>
      <c r="S210" s="85"/>
      <c r="T210" s="85"/>
      <c r="U210" s="85"/>
      <c r="V210" s="85"/>
      <c r="W210" s="85"/>
      <c r="X210" s="85"/>
      <c r="Y210" s="85"/>
      <c r="Z210" s="85"/>
    </row>
    <row r="211" spans="1:26" ht="11.25" customHeight="1" x14ac:dyDescent="0.25">
      <c r="A211" s="85"/>
      <c r="B211" s="85"/>
      <c r="C211" s="85"/>
      <c r="D211" s="85"/>
      <c r="E211" s="85"/>
      <c r="F211" s="85"/>
      <c r="G211" s="85"/>
      <c r="H211" s="85"/>
      <c r="I211" s="85"/>
      <c r="J211" s="85"/>
      <c r="K211" s="85"/>
      <c r="L211" s="85"/>
      <c r="M211" s="85"/>
      <c r="N211" s="85"/>
      <c r="O211" s="85"/>
      <c r="P211" s="85"/>
      <c r="Q211" s="85"/>
      <c r="R211" s="85"/>
      <c r="S211" s="85"/>
      <c r="T211" s="85"/>
      <c r="U211" s="85"/>
      <c r="V211" s="85"/>
      <c r="W211" s="85"/>
      <c r="X211" s="85"/>
      <c r="Y211" s="85"/>
      <c r="Z211" s="85"/>
    </row>
    <row r="212" spans="1:26" ht="11.25" customHeight="1" x14ac:dyDescent="0.25">
      <c r="A212" s="85"/>
      <c r="B212" s="85"/>
      <c r="C212" s="85"/>
      <c r="D212" s="85"/>
      <c r="E212" s="85"/>
      <c r="F212" s="85"/>
      <c r="G212" s="85"/>
      <c r="H212" s="85"/>
      <c r="I212" s="85"/>
      <c r="J212" s="85"/>
      <c r="K212" s="85"/>
      <c r="L212" s="85"/>
      <c r="M212" s="85"/>
      <c r="N212" s="85"/>
      <c r="O212" s="85"/>
      <c r="P212" s="85"/>
      <c r="Q212" s="85"/>
      <c r="R212" s="85"/>
      <c r="S212" s="85"/>
      <c r="T212" s="85"/>
      <c r="U212" s="85"/>
      <c r="V212" s="85"/>
      <c r="W212" s="85"/>
      <c r="X212" s="85"/>
      <c r="Y212" s="85"/>
      <c r="Z212" s="85"/>
    </row>
    <row r="213" spans="1:26" ht="11.25" customHeight="1" x14ac:dyDescent="0.25">
      <c r="A213" s="85"/>
      <c r="B213" s="85"/>
      <c r="C213" s="85"/>
      <c r="D213" s="85"/>
      <c r="E213" s="85"/>
      <c r="F213" s="85"/>
      <c r="G213" s="85"/>
      <c r="H213" s="85"/>
      <c r="I213" s="85"/>
      <c r="J213" s="85"/>
      <c r="K213" s="85"/>
      <c r="L213" s="85"/>
      <c r="M213" s="85"/>
      <c r="N213" s="85"/>
      <c r="O213" s="85"/>
      <c r="P213" s="85"/>
      <c r="Q213" s="85"/>
      <c r="R213" s="85"/>
      <c r="S213" s="85"/>
      <c r="T213" s="85"/>
      <c r="U213" s="85"/>
      <c r="V213" s="85"/>
      <c r="W213" s="85"/>
      <c r="X213" s="85"/>
      <c r="Y213" s="85"/>
      <c r="Z213" s="85"/>
    </row>
    <row r="214" spans="1:26" ht="11.25" customHeight="1" x14ac:dyDescent="0.25">
      <c r="A214" s="85"/>
      <c r="B214" s="85"/>
      <c r="C214" s="85"/>
      <c r="D214" s="85"/>
      <c r="E214" s="85"/>
      <c r="F214" s="85"/>
      <c r="G214" s="85"/>
      <c r="H214" s="85"/>
      <c r="I214" s="85"/>
      <c r="J214" s="85"/>
      <c r="K214" s="85"/>
      <c r="L214" s="85"/>
      <c r="M214" s="85"/>
      <c r="N214" s="85"/>
      <c r="O214" s="85"/>
      <c r="P214" s="85"/>
      <c r="Q214" s="85"/>
      <c r="R214" s="85"/>
      <c r="S214" s="85"/>
      <c r="T214" s="85"/>
      <c r="U214" s="85"/>
      <c r="V214" s="85"/>
      <c r="W214" s="85"/>
      <c r="X214" s="85"/>
      <c r="Y214" s="85"/>
      <c r="Z214" s="85"/>
    </row>
    <row r="215" spans="1:26" ht="11.25" customHeight="1" x14ac:dyDescent="0.25">
      <c r="A215" s="85"/>
      <c r="B215" s="85"/>
      <c r="C215" s="85"/>
      <c r="D215" s="85"/>
      <c r="E215" s="85"/>
      <c r="F215" s="85"/>
      <c r="G215" s="85"/>
      <c r="H215" s="85"/>
      <c r="I215" s="85"/>
      <c r="J215" s="85"/>
      <c r="K215" s="85"/>
      <c r="L215" s="85"/>
      <c r="M215" s="85"/>
      <c r="N215" s="85"/>
      <c r="O215" s="85"/>
      <c r="P215" s="85"/>
      <c r="Q215" s="85"/>
      <c r="R215" s="85"/>
      <c r="S215" s="85"/>
      <c r="T215" s="85"/>
      <c r="U215" s="85"/>
      <c r="V215" s="85"/>
      <c r="W215" s="85"/>
      <c r="X215" s="85"/>
      <c r="Y215" s="85"/>
      <c r="Z215" s="85"/>
    </row>
    <row r="216" spans="1:26" ht="11.25" customHeight="1" x14ac:dyDescent="0.25">
      <c r="A216" s="85"/>
      <c r="B216" s="85"/>
      <c r="C216" s="85"/>
      <c r="D216" s="85"/>
      <c r="E216" s="85"/>
      <c r="F216" s="85"/>
      <c r="G216" s="85"/>
      <c r="H216" s="85"/>
      <c r="I216" s="85"/>
      <c r="J216" s="85"/>
      <c r="K216" s="85"/>
      <c r="L216" s="85"/>
      <c r="M216" s="85"/>
      <c r="N216" s="85"/>
      <c r="O216" s="85"/>
      <c r="P216" s="85"/>
      <c r="Q216" s="85"/>
      <c r="R216" s="85"/>
      <c r="S216" s="85"/>
      <c r="T216" s="85"/>
      <c r="U216" s="85"/>
      <c r="V216" s="85"/>
      <c r="W216" s="85"/>
      <c r="X216" s="85"/>
      <c r="Y216" s="85"/>
      <c r="Z216" s="85"/>
    </row>
    <row r="217" spans="1:26" ht="11.25" customHeight="1" x14ac:dyDescent="0.25">
      <c r="A217" s="85"/>
      <c r="B217" s="85"/>
      <c r="C217" s="85"/>
      <c r="D217" s="85"/>
      <c r="E217" s="85"/>
      <c r="F217" s="85"/>
      <c r="G217" s="85"/>
      <c r="H217" s="85"/>
      <c r="I217" s="85"/>
      <c r="J217" s="85"/>
      <c r="K217" s="85"/>
      <c r="L217" s="85"/>
      <c r="M217" s="85"/>
      <c r="N217" s="85"/>
      <c r="O217" s="85"/>
      <c r="P217" s="85"/>
      <c r="Q217" s="85"/>
      <c r="R217" s="85"/>
      <c r="S217" s="85"/>
      <c r="T217" s="85"/>
      <c r="U217" s="85"/>
      <c r="V217" s="85"/>
      <c r="W217" s="85"/>
      <c r="X217" s="85"/>
      <c r="Y217" s="85"/>
      <c r="Z217" s="85"/>
    </row>
    <row r="218" spans="1:26" ht="11.25" customHeight="1" x14ac:dyDescent="0.25">
      <c r="A218" s="85"/>
      <c r="B218" s="85"/>
      <c r="C218" s="85"/>
      <c r="D218" s="85"/>
      <c r="E218" s="85"/>
      <c r="F218" s="85"/>
      <c r="G218" s="85"/>
      <c r="H218" s="85"/>
      <c r="I218" s="85"/>
      <c r="J218" s="85"/>
      <c r="K218" s="85"/>
      <c r="L218" s="85"/>
      <c r="M218" s="85"/>
      <c r="N218" s="85"/>
      <c r="O218" s="85"/>
      <c r="P218" s="85"/>
      <c r="Q218" s="85"/>
      <c r="R218" s="85"/>
      <c r="S218" s="85"/>
      <c r="T218" s="85"/>
      <c r="U218" s="85"/>
      <c r="V218" s="85"/>
      <c r="W218" s="85"/>
      <c r="X218" s="85"/>
      <c r="Y218" s="85"/>
      <c r="Z218" s="85"/>
    </row>
    <row r="219" spans="1:26" ht="11.25" customHeight="1" x14ac:dyDescent="0.25">
      <c r="A219" s="85"/>
      <c r="B219" s="85"/>
      <c r="C219" s="85"/>
      <c r="D219" s="85"/>
      <c r="E219" s="85"/>
      <c r="F219" s="85"/>
      <c r="G219" s="85"/>
      <c r="H219" s="85"/>
      <c r="I219" s="85"/>
      <c r="J219" s="85"/>
      <c r="K219" s="85"/>
      <c r="L219" s="85"/>
      <c r="M219" s="85"/>
      <c r="N219" s="85"/>
      <c r="O219" s="85"/>
      <c r="P219" s="85"/>
      <c r="Q219" s="85"/>
      <c r="R219" s="85"/>
      <c r="S219" s="85"/>
      <c r="T219" s="85"/>
      <c r="U219" s="85"/>
      <c r="V219" s="85"/>
      <c r="W219" s="85"/>
      <c r="X219" s="85"/>
      <c r="Y219" s="85"/>
      <c r="Z219" s="85"/>
    </row>
    <row r="220" spans="1:26" ht="11.25" customHeight="1" x14ac:dyDescent="0.25">
      <c r="A220" s="85"/>
      <c r="B220" s="85"/>
      <c r="C220" s="85"/>
      <c r="D220" s="85"/>
      <c r="E220" s="85"/>
      <c r="F220" s="85"/>
      <c r="G220" s="85"/>
      <c r="H220" s="85"/>
      <c r="I220" s="85"/>
      <c r="J220" s="85"/>
      <c r="K220" s="85"/>
      <c r="L220" s="85"/>
      <c r="M220" s="85"/>
      <c r="N220" s="85"/>
      <c r="O220" s="85"/>
      <c r="P220" s="85"/>
      <c r="Q220" s="85"/>
      <c r="R220" s="85"/>
      <c r="S220" s="85"/>
      <c r="T220" s="85"/>
      <c r="U220" s="85"/>
      <c r="V220" s="85"/>
      <c r="W220" s="85"/>
      <c r="X220" s="85"/>
      <c r="Y220" s="85"/>
      <c r="Z220" s="85"/>
    </row>
    <row r="221" spans="1:26" ht="11.25" customHeight="1" x14ac:dyDescent="0.25">
      <c r="A221" s="85"/>
      <c r="B221" s="85"/>
      <c r="C221" s="85"/>
      <c r="D221" s="85"/>
      <c r="E221" s="85"/>
      <c r="F221" s="85"/>
      <c r="G221" s="85"/>
      <c r="H221" s="85"/>
      <c r="I221" s="85"/>
      <c r="J221" s="85"/>
      <c r="K221" s="85"/>
      <c r="L221" s="85"/>
      <c r="M221" s="85"/>
      <c r="N221" s="85"/>
      <c r="O221" s="85"/>
      <c r="P221" s="85"/>
      <c r="Q221" s="85"/>
      <c r="R221" s="85"/>
      <c r="S221" s="85"/>
      <c r="T221" s="85"/>
      <c r="U221" s="85"/>
      <c r="V221" s="85"/>
      <c r="W221" s="85"/>
      <c r="X221" s="85"/>
      <c r="Y221" s="85"/>
      <c r="Z221" s="85"/>
    </row>
    <row r="222" spans="1:26" ht="11.25" customHeight="1" x14ac:dyDescent="0.25">
      <c r="A222" s="85"/>
      <c r="B222" s="85"/>
      <c r="C222" s="85"/>
      <c r="D222" s="85"/>
      <c r="E222" s="85"/>
      <c r="F222" s="85"/>
      <c r="G222" s="85"/>
      <c r="H222" s="85"/>
      <c r="I222" s="85"/>
      <c r="J222" s="85"/>
      <c r="K222" s="85"/>
      <c r="L222" s="85"/>
      <c r="M222" s="85"/>
      <c r="N222" s="85"/>
      <c r="O222" s="85"/>
      <c r="P222" s="85"/>
      <c r="Q222" s="85"/>
      <c r="R222" s="85"/>
      <c r="S222" s="85"/>
      <c r="T222" s="85"/>
      <c r="U222" s="85"/>
      <c r="V222" s="85"/>
      <c r="W222" s="85"/>
      <c r="X222" s="85"/>
      <c r="Y222" s="85"/>
      <c r="Z222" s="85"/>
    </row>
    <row r="223" spans="1:26" ht="11.25" customHeight="1" x14ac:dyDescent="0.25">
      <c r="A223" s="85"/>
      <c r="B223" s="85"/>
      <c r="C223" s="85"/>
      <c r="D223" s="85"/>
      <c r="E223" s="85"/>
      <c r="F223" s="85"/>
      <c r="G223" s="85"/>
      <c r="H223" s="85"/>
      <c r="I223" s="85"/>
      <c r="J223" s="85"/>
      <c r="K223" s="85"/>
      <c r="L223" s="85"/>
      <c r="M223" s="85"/>
      <c r="N223" s="85"/>
      <c r="O223" s="85"/>
      <c r="P223" s="85"/>
      <c r="Q223" s="85"/>
      <c r="R223" s="85"/>
      <c r="S223" s="85"/>
      <c r="T223" s="85"/>
      <c r="U223" s="85"/>
      <c r="V223" s="85"/>
      <c r="W223" s="85"/>
      <c r="X223" s="85"/>
      <c r="Y223" s="85"/>
      <c r="Z223" s="85"/>
    </row>
    <row r="224" spans="1:26" ht="11.25" customHeight="1" x14ac:dyDescent="0.25">
      <c r="A224" s="85"/>
      <c r="B224" s="85"/>
      <c r="C224" s="85"/>
      <c r="D224" s="85"/>
      <c r="E224" s="85"/>
      <c r="F224" s="85"/>
      <c r="G224" s="85"/>
      <c r="H224" s="85"/>
      <c r="I224" s="85"/>
      <c r="J224" s="85"/>
      <c r="K224" s="85"/>
      <c r="L224" s="85"/>
      <c r="M224" s="85"/>
      <c r="N224" s="85"/>
      <c r="O224" s="85"/>
      <c r="P224" s="85"/>
      <c r="Q224" s="85"/>
      <c r="R224" s="85"/>
      <c r="S224" s="85"/>
      <c r="T224" s="85"/>
      <c r="U224" s="85"/>
      <c r="V224" s="85"/>
      <c r="W224" s="85"/>
      <c r="X224" s="85"/>
      <c r="Y224" s="85"/>
      <c r="Z224" s="85"/>
    </row>
    <row r="225" spans="1:26" ht="11.25" customHeight="1" x14ac:dyDescent="0.25">
      <c r="A225" s="85"/>
      <c r="B225" s="85"/>
      <c r="C225" s="85"/>
      <c r="D225" s="85"/>
      <c r="E225" s="85"/>
      <c r="F225" s="85"/>
      <c r="G225" s="85"/>
      <c r="H225" s="85"/>
      <c r="I225" s="85"/>
      <c r="J225" s="85"/>
      <c r="K225" s="85"/>
      <c r="L225" s="85"/>
      <c r="M225" s="85"/>
      <c r="N225" s="85"/>
      <c r="O225" s="85"/>
      <c r="P225" s="85"/>
      <c r="Q225" s="85"/>
      <c r="R225" s="85"/>
      <c r="S225" s="85"/>
      <c r="T225" s="85"/>
      <c r="U225" s="85"/>
      <c r="V225" s="85"/>
      <c r="W225" s="85"/>
      <c r="X225" s="85"/>
      <c r="Y225" s="85"/>
      <c r="Z225" s="85"/>
    </row>
    <row r="226" spans="1:26" ht="11.25" customHeight="1" x14ac:dyDescent="0.25">
      <c r="A226" s="85"/>
      <c r="B226" s="85"/>
      <c r="C226" s="85"/>
      <c r="D226" s="85"/>
      <c r="E226" s="85"/>
      <c r="F226" s="85"/>
      <c r="G226" s="85"/>
      <c r="H226" s="85"/>
      <c r="I226" s="85"/>
      <c r="J226" s="85"/>
      <c r="K226" s="85"/>
      <c r="L226" s="85"/>
      <c r="M226" s="85"/>
      <c r="N226" s="85"/>
      <c r="O226" s="85"/>
      <c r="P226" s="85"/>
      <c r="Q226" s="85"/>
      <c r="R226" s="85"/>
      <c r="S226" s="85"/>
      <c r="T226" s="85"/>
      <c r="U226" s="85"/>
      <c r="V226" s="85"/>
      <c r="W226" s="85"/>
      <c r="X226" s="85"/>
      <c r="Y226" s="85"/>
      <c r="Z226" s="85"/>
    </row>
    <row r="227" spans="1:26" ht="11.25" customHeight="1" x14ac:dyDescent="0.25">
      <c r="A227" s="85"/>
      <c r="B227" s="85"/>
      <c r="C227" s="85"/>
      <c r="D227" s="85"/>
      <c r="E227" s="85"/>
      <c r="F227" s="85"/>
      <c r="G227" s="85"/>
      <c r="H227" s="85"/>
      <c r="I227" s="85"/>
      <c r="J227" s="85"/>
      <c r="K227" s="85"/>
      <c r="L227" s="85"/>
      <c r="M227" s="85"/>
      <c r="N227" s="85"/>
      <c r="O227" s="85"/>
      <c r="P227" s="85"/>
      <c r="Q227" s="85"/>
      <c r="R227" s="85"/>
      <c r="S227" s="85"/>
      <c r="T227" s="85"/>
      <c r="U227" s="85"/>
      <c r="V227" s="85"/>
      <c r="W227" s="85"/>
      <c r="X227" s="85"/>
      <c r="Y227" s="85"/>
      <c r="Z227" s="85"/>
    </row>
    <row r="228" spans="1:26" ht="11.25" customHeight="1" x14ac:dyDescent="0.25">
      <c r="A228" s="85"/>
      <c r="B228" s="85"/>
      <c r="C228" s="85"/>
      <c r="D228" s="85"/>
      <c r="E228" s="85"/>
      <c r="F228" s="85"/>
      <c r="G228" s="85"/>
      <c r="H228" s="85"/>
      <c r="I228" s="85"/>
      <c r="J228" s="85"/>
      <c r="K228" s="85"/>
      <c r="L228" s="85"/>
      <c r="M228" s="85"/>
      <c r="N228" s="85"/>
      <c r="O228" s="85"/>
      <c r="P228" s="85"/>
      <c r="Q228" s="85"/>
      <c r="R228" s="85"/>
      <c r="S228" s="85"/>
      <c r="T228" s="85"/>
      <c r="U228" s="85"/>
      <c r="V228" s="85"/>
      <c r="W228" s="85"/>
      <c r="X228" s="85"/>
      <c r="Y228" s="85"/>
      <c r="Z228" s="85"/>
    </row>
    <row r="229" spans="1:26" ht="11.25" customHeight="1" x14ac:dyDescent="0.25">
      <c r="A229" s="85"/>
      <c r="B229" s="85"/>
      <c r="C229" s="85"/>
      <c r="D229" s="85"/>
      <c r="E229" s="85"/>
      <c r="F229" s="85"/>
      <c r="G229" s="85"/>
      <c r="H229" s="85"/>
      <c r="I229" s="85"/>
      <c r="J229" s="85"/>
      <c r="K229" s="85"/>
      <c r="L229" s="85"/>
      <c r="M229" s="85"/>
      <c r="N229" s="85"/>
      <c r="O229" s="85"/>
      <c r="P229" s="85"/>
      <c r="Q229" s="85"/>
      <c r="R229" s="85"/>
      <c r="S229" s="85"/>
      <c r="T229" s="85"/>
      <c r="U229" s="85"/>
      <c r="V229" s="85"/>
      <c r="W229" s="85"/>
      <c r="X229" s="85"/>
      <c r="Y229" s="85"/>
      <c r="Z229" s="85"/>
    </row>
    <row r="230" spans="1:26" ht="11.25" customHeight="1" x14ac:dyDescent="0.25">
      <c r="A230" s="85"/>
      <c r="B230" s="85"/>
      <c r="C230" s="85"/>
      <c r="D230" s="85"/>
      <c r="E230" s="85"/>
      <c r="F230" s="85"/>
      <c r="G230" s="85"/>
      <c r="H230" s="85"/>
      <c r="I230" s="85"/>
      <c r="J230" s="85"/>
      <c r="K230" s="85"/>
      <c r="L230" s="85"/>
      <c r="M230" s="85"/>
      <c r="N230" s="85"/>
      <c r="O230" s="85"/>
      <c r="P230" s="85"/>
      <c r="Q230" s="85"/>
      <c r="R230" s="85"/>
      <c r="S230" s="85"/>
      <c r="T230" s="85"/>
      <c r="U230" s="85"/>
      <c r="V230" s="85"/>
      <c r="W230" s="85"/>
      <c r="X230" s="85"/>
      <c r="Y230" s="85"/>
      <c r="Z230" s="85"/>
    </row>
    <row r="231" spans="1:26" ht="11.25" customHeight="1" x14ac:dyDescent="0.25">
      <c r="A231" s="85"/>
      <c r="B231" s="85"/>
      <c r="C231" s="85"/>
      <c r="D231" s="85"/>
      <c r="E231" s="85"/>
      <c r="F231" s="85"/>
      <c r="G231" s="85"/>
      <c r="H231" s="85"/>
      <c r="I231" s="85"/>
      <c r="J231" s="85"/>
      <c r="K231" s="85"/>
      <c r="L231" s="85"/>
      <c r="M231" s="85"/>
      <c r="N231" s="85"/>
      <c r="O231" s="85"/>
      <c r="P231" s="85"/>
      <c r="Q231" s="85"/>
      <c r="R231" s="85"/>
      <c r="S231" s="85"/>
      <c r="T231" s="85"/>
      <c r="U231" s="85"/>
      <c r="V231" s="85"/>
      <c r="W231" s="85"/>
      <c r="X231" s="85"/>
      <c r="Y231" s="85"/>
      <c r="Z231" s="85"/>
    </row>
    <row r="232" spans="1:26" ht="11.25" customHeight="1" x14ac:dyDescent="0.25">
      <c r="A232" s="85"/>
      <c r="B232" s="85"/>
      <c r="C232" s="85"/>
      <c r="D232" s="85"/>
      <c r="E232" s="85"/>
      <c r="F232" s="85"/>
      <c r="G232" s="85"/>
      <c r="H232" s="85"/>
      <c r="I232" s="85"/>
      <c r="J232" s="85"/>
      <c r="K232" s="85"/>
      <c r="L232" s="85"/>
      <c r="M232" s="85"/>
      <c r="N232" s="85"/>
      <c r="O232" s="85"/>
      <c r="P232" s="85"/>
      <c r="Q232" s="85"/>
      <c r="R232" s="85"/>
      <c r="S232" s="85"/>
      <c r="T232" s="85"/>
      <c r="U232" s="85"/>
      <c r="V232" s="85"/>
      <c r="W232" s="85"/>
      <c r="X232" s="85"/>
      <c r="Y232" s="85"/>
      <c r="Z232" s="85"/>
    </row>
    <row r="233" spans="1:26" ht="11.25" customHeight="1" x14ac:dyDescent="0.25">
      <c r="A233" s="85"/>
      <c r="B233" s="85"/>
      <c r="C233" s="85"/>
      <c r="D233" s="85"/>
      <c r="E233" s="85"/>
      <c r="F233" s="85"/>
      <c r="G233" s="85"/>
      <c r="H233" s="85"/>
      <c r="I233" s="85"/>
      <c r="J233" s="85"/>
      <c r="K233" s="85"/>
      <c r="L233" s="85"/>
      <c r="M233" s="85"/>
      <c r="N233" s="85"/>
      <c r="O233" s="85"/>
      <c r="P233" s="85"/>
      <c r="Q233" s="85"/>
      <c r="R233" s="85"/>
      <c r="S233" s="85"/>
      <c r="T233" s="85"/>
      <c r="U233" s="85"/>
      <c r="V233" s="85"/>
      <c r="W233" s="85"/>
      <c r="X233" s="85"/>
      <c r="Y233" s="85"/>
      <c r="Z233" s="85"/>
    </row>
    <row r="234" spans="1:26" ht="11.25" customHeight="1" x14ac:dyDescent="0.25">
      <c r="A234" s="85"/>
      <c r="B234" s="85"/>
      <c r="C234" s="85"/>
      <c r="D234" s="85"/>
      <c r="E234" s="85"/>
      <c r="F234" s="85"/>
      <c r="G234" s="85"/>
      <c r="H234" s="85"/>
      <c r="I234" s="85"/>
      <c r="J234" s="85"/>
      <c r="K234" s="85"/>
      <c r="L234" s="85"/>
      <c r="M234" s="85"/>
      <c r="N234" s="85"/>
      <c r="O234" s="85"/>
      <c r="P234" s="85"/>
      <c r="Q234" s="85"/>
      <c r="R234" s="85"/>
      <c r="S234" s="85"/>
      <c r="T234" s="85"/>
      <c r="U234" s="85"/>
      <c r="V234" s="85"/>
      <c r="W234" s="85"/>
      <c r="X234" s="85"/>
      <c r="Y234" s="85"/>
      <c r="Z234" s="85"/>
    </row>
    <row r="235" spans="1:26" ht="11.25" customHeight="1" x14ac:dyDescent="0.25">
      <c r="A235" s="85"/>
      <c r="B235" s="85"/>
      <c r="C235" s="85"/>
      <c r="D235" s="85"/>
      <c r="E235" s="85"/>
      <c r="F235" s="85"/>
      <c r="G235" s="85"/>
      <c r="H235" s="85"/>
      <c r="I235" s="85"/>
      <c r="J235" s="85"/>
      <c r="K235" s="85"/>
      <c r="L235" s="85"/>
      <c r="M235" s="85"/>
      <c r="N235" s="85"/>
      <c r="O235" s="85"/>
      <c r="P235" s="85"/>
      <c r="Q235" s="85"/>
      <c r="R235" s="85"/>
      <c r="S235" s="85"/>
      <c r="T235" s="85"/>
      <c r="U235" s="85"/>
      <c r="V235" s="85"/>
      <c r="W235" s="85"/>
      <c r="X235" s="85"/>
      <c r="Y235" s="85"/>
      <c r="Z235" s="85"/>
    </row>
    <row r="236" spans="1:26" ht="11.25" customHeight="1" x14ac:dyDescent="0.25">
      <c r="A236" s="85"/>
      <c r="B236" s="85"/>
      <c r="C236" s="85"/>
      <c r="D236" s="85"/>
      <c r="E236" s="85"/>
      <c r="F236" s="85"/>
      <c r="G236" s="85"/>
      <c r="H236" s="85"/>
      <c r="I236" s="85"/>
      <c r="J236" s="85"/>
      <c r="K236" s="85"/>
      <c r="L236" s="85"/>
      <c r="M236" s="85"/>
      <c r="N236" s="85"/>
      <c r="O236" s="85"/>
      <c r="P236" s="85"/>
      <c r="Q236" s="85"/>
      <c r="R236" s="85"/>
      <c r="S236" s="85"/>
      <c r="T236" s="85"/>
      <c r="U236" s="85"/>
      <c r="V236" s="85"/>
      <c r="W236" s="85"/>
      <c r="X236" s="85"/>
      <c r="Y236" s="85"/>
      <c r="Z236" s="85"/>
    </row>
    <row r="237" spans="1:26" ht="11.25" customHeight="1" x14ac:dyDescent="0.25">
      <c r="A237" s="85"/>
      <c r="B237" s="85"/>
      <c r="C237" s="85"/>
      <c r="D237" s="85"/>
      <c r="E237" s="85"/>
      <c r="F237" s="85"/>
      <c r="G237" s="85"/>
      <c r="H237" s="85"/>
      <c r="I237" s="85"/>
      <c r="J237" s="85"/>
      <c r="K237" s="85"/>
      <c r="L237" s="85"/>
      <c r="M237" s="85"/>
      <c r="N237" s="85"/>
      <c r="O237" s="85"/>
      <c r="P237" s="85"/>
      <c r="Q237" s="85"/>
      <c r="R237" s="85"/>
      <c r="S237" s="85"/>
      <c r="T237" s="85"/>
      <c r="U237" s="85"/>
      <c r="V237" s="85"/>
      <c r="W237" s="85"/>
      <c r="X237" s="85"/>
      <c r="Y237" s="85"/>
      <c r="Z237" s="85"/>
    </row>
    <row r="238" spans="1:26" ht="11.25" customHeight="1" x14ac:dyDescent="0.25">
      <c r="A238" s="85"/>
      <c r="B238" s="85"/>
      <c r="C238" s="85"/>
      <c r="D238" s="85"/>
      <c r="E238" s="85"/>
      <c r="F238" s="85"/>
      <c r="G238" s="85"/>
      <c r="H238" s="85"/>
      <c r="I238" s="85"/>
      <c r="J238" s="85"/>
      <c r="K238" s="85"/>
      <c r="L238" s="85"/>
      <c r="M238" s="85"/>
      <c r="N238" s="85"/>
      <c r="O238" s="85"/>
      <c r="P238" s="85"/>
      <c r="Q238" s="85"/>
      <c r="R238" s="85"/>
      <c r="S238" s="85"/>
      <c r="T238" s="85"/>
      <c r="U238" s="85"/>
      <c r="V238" s="85"/>
      <c r="W238" s="85"/>
      <c r="X238" s="85"/>
      <c r="Y238" s="85"/>
      <c r="Z238" s="85"/>
    </row>
    <row r="239" spans="1:26" ht="11.25" customHeight="1" x14ac:dyDescent="0.25">
      <c r="A239" s="85"/>
      <c r="B239" s="85"/>
      <c r="C239" s="85"/>
      <c r="D239" s="85"/>
      <c r="E239" s="85"/>
      <c r="F239" s="85"/>
      <c r="G239" s="85"/>
      <c r="H239" s="85"/>
      <c r="I239" s="85"/>
      <c r="J239" s="85"/>
      <c r="K239" s="85"/>
      <c r="L239" s="85"/>
      <c r="M239" s="85"/>
      <c r="N239" s="85"/>
      <c r="O239" s="85"/>
      <c r="P239" s="85"/>
      <c r="Q239" s="85"/>
      <c r="R239" s="85"/>
      <c r="S239" s="85"/>
      <c r="T239" s="85"/>
      <c r="U239" s="85"/>
      <c r="V239" s="85"/>
      <c r="W239" s="85"/>
      <c r="X239" s="85"/>
      <c r="Y239" s="85"/>
      <c r="Z239" s="85"/>
    </row>
    <row r="240" spans="1:26" ht="11.25" customHeight="1" x14ac:dyDescent="0.25">
      <c r="A240" s="85"/>
      <c r="B240" s="85"/>
      <c r="C240" s="85"/>
      <c r="D240" s="85"/>
      <c r="E240" s="85"/>
      <c r="F240" s="85"/>
      <c r="G240" s="85"/>
      <c r="H240" s="85"/>
      <c r="I240" s="85"/>
      <c r="J240" s="85"/>
      <c r="K240" s="85"/>
      <c r="L240" s="85"/>
      <c r="M240" s="85"/>
      <c r="N240" s="85"/>
      <c r="O240" s="85"/>
      <c r="P240" s="85"/>
      <c r="Q240" s="85"/>
      <c r="R240" s="85"/>
      <c r="S240" s="85"/>
      <c r="T240" s="85"/>
      <c r="U240" s="85"/>
      <c r="V240" s="85"/>
      <c r="W240" s="85"/>
      <c r="X240" s="85"/>
      <c r="Y240" s="85"/>
      <c r="Z240" s="85"/>
    </row>
    <row r="241" spans="1:26" ht="11.25" customHeight="1" x14ac:dyDescent="0.25">
      <c r="A241" s="85"/>
      <c r="B241" s="85"/>
      <c r="C241" s="85"/>
      <c r="D241" s="85"/>
      <c r="E241" s="85"/>
      <c r="F241" s="85"/>
      <c r="G241" s="85"/>
      <c r="H241" s="85"/>
      <c r="I241" s="85"/>
      <c r="J241" s="85"/>
      <c r="K241" s="85"/>
      <c r="L241" s="85"/>
      <c r="M241" s="85"/>
      <c r="N241" s="85"/>
      <c r="O241" s="85"/>
      <c r="P241" s="85"/>
      <c r="Q241" s="85"/>
      <c r="R241" s="85"/>
      <c r="S241" s="85"/>
      <c r="T241" s="85"/>
      <c r="U241" s="85"/>
      <c r="V241" s="85"/>
      <c r="W241" s="85"/>
      <c r="X241" s="85"/>
      <c r="Y241" s="85"/>
      <c r="Z241" s="85"/>
    </row>
    <row r="242" spans="1:26" ht="11.25" customHeight="1" x14ac:dyDescent="0.25">
      <c r="A242" s="85"/>
      <c r="B242" s="85"/>
      <c r="C242" s="85"/>
      <c r="D242" s="85"/>
      <c r="E242" s="85"/>
      <c r="F242" s="85"/>
      <c r="G242" s="85"/>
      <c r="H242" s="85"/>
      <c r="I242" s="85"/>
      <c r="J242" s="85"/>
      <c r="K242" s="85"/>
      <c r="L242" s="85"/>
      <c r="M242" s="85"/>
      <c r="N242" s="85"/>
      <c r="O242" s="85"/>
      <c r="P242" s="85"/>
      <c r="Q242" s="85"/>
      <c r="R242" s="85"/>
      <c r="S242" s="85"/>
      <c r="T242" s="85"/>
      <c r="U242" s="85"/>
      <c r="V242" s="85"/>
      <c r="W242" s="85"/>
      <c r="X242" s="85"/>
      <c r="Y242" s="85"/>
      <c r="Z242" s="85"/>
    </row>
    <row r="243" spans="1:26" ht="11.25" customHeight="1" x14ac:dyDescent="0.25">
      <c r="A243" s="85"/>
      <c r="B243" s="85"/>
      <c r="C243" s="85"/>
      <c r="D243" s="85"/>
      <c r="E243" s="85"/>
      <c r="F243" s="85"/>
      <c r="G243" s="85"/>
      <c r="H243" s="85"/>
      <c r="I243" s="85"/>
      <c r="J243" s="85"/>
      <c r="K243" s="85"/>
      <c r="L243" s="85"/>
      <c r="M243" s="85"/>
      <c r="N243" s="85"/>
      <c r="O243" s="85"/>
      <c r="P243" s="85"/>
      <c r="Q243" s="85"/>
      <c r="R243" s="85"/>
      <c r="S243" s="85"/>
      <c r="T243" s="85"/>
      <c r="U243" s="85"/>
      <c r="V243" s="85"/>
      <c r="W243" s="85"/>
      <c r="X243" s="85"/>
      <c r="Y243" s="85"/>
      <c r="Z243" s="85"/>
    </row>
    <row r="244" spans="1:26" ht="11.25" customHeight="1" x14ac:dyDescent="0.25">
      <c r="A244" s="85"/>
      <c r="B244" s="85"/>
      <c r="C244" s="85"/>
      <c r="D244" s="85"/>
      <c r="E244" s="85"/>
      <c r="F244" s="85"/>
      <c r="G244" s="85"/>
      <c r="H244" s="85"/>
      <c r="I244" s="85"/>
      <c r="J244" s="85"/>
      <c r="K244" s="85"/>
      <c r="L244" s="85"/>
      <c r="M244" s="85"/>
      <c r="N244" s="85"/>
      <c r="O244" s="85"/>
      <c r="P244" s="85"/>
      <c r="Q244" s="85"/>
      <c r="R244" s="85"/>
      <c r="S244" s="85"/>
      <c r="T244" s="85"/>
      <c r="U244" s="85"/>
      <c r="V244" s="85"/>
      <c r="W244" s="85"/>
      <c r="X244" s="85"/>
      <c r="Y244" s="85"/>
      <c r="Z244" s="85"/>
    </row>
    <row r="245" spans="1:26" ht="11.25" customHeight="1" x14ac:dyDescent="0.25">
      <c r="A245" s="85"/>
      <c r="B245" s="85"/>
      <c r="C245" s="85"/>
      <c r="D245" s="85"/>
      <c r="E245" s="85"/>
      <c r="F245" s="85"/>
      <c r="G245" s="85"/>
      <c r="H245" s="85"/>
      <c r="I245" s="85"/>
      <c r="J245" s="85"/>
      <c r="K245" s="85"/>
      <c r="L245" s="85"/>
      <c r="M245" s="85"/>
      <c r="N245" s="85"/>
      <c r="O245" s="85"/>
      <c r="P245" s="85"/>
      <c r="Q245" s="85"/>
      <c r="R245" s="85"/>
      <c r="S245" s="85"/>
      <c r="T245" s="85"/>
      <c r="U245" s="85"/>
      <c r="V245" s="85"/>
      <c r="W245" s="85"/>
      <c r="X245" s="85"/>
      <c r="Y245" s="85"/>
      <c r="Z245" s="85"/>
    </row>
    <row r="246" spans="1:26" ht="11.25" customHeight="1" x14ac:dyDescent="0.25">
      <c r="A246" s="85"/>
      <c r="B246" s="85"/>
      <c r="C246" s="85"/>
      <c r="D246" s="85"/>
      <c r="E246" s="85"/>
      <c r="F246" s="85"/>
      <c r="G246" s="85"/>
      <c r="H246" s="85"/>
      <c r="I246" s="85"/>
      <c r="J246" s="85"/>
      <c r="K246" s="85"/>
      <c r="L246" s="85"/>
      <c r="M246" s="85"/>
      <c r="N246" s="85"/>
      <c r="O246" s="85"/>
      <c r="P246" s="85"/>
      <c r="Q246" s="85"/>
      <c r="R246" s="85"/>
      <c r="S246" s="85"/>
      <c r="T246" s="85"/>
      <c r="U246" s="85"/>
      <c r="V246" s="85"/>
      <c r="W246" s="85"/>
      <c r="X246" s="85"/>
      <c r="Y246" s="85"/>
      <c r="Z246" s="85"/>
    </row>
    <row r="247" spans="1:26" ht="11.25" customHeight="1" x14ac:dyDescent="0.25">
      <c r="A247" s="85"/>
      <c r="B247" s="85"/>
      <c r="C247" s="85"/>
      <c r="D247" s="85"/>
      <c r="E247" s="85"/>
      <c r="F247" s="85"/>
      <c r="G247" s="85"/>
      <c r="H247" s="85"/>
      <c r="I247" s="85"/>
      <c r="J247" s="85"/>
      <c r="K247" s="85"/>
      <c r="L247" s="85"/>
      <c r="M247" s="85"/>
      <c r="N247" s="85"/>
      <c r="O247" s="85"/>
      <c r="P247" s="85"/>
      <c r="Q247" s="85"/>
      <c r="R247" s="85"/>
      <c r="S247" s="85"/>
      <c r="T247" s="85"/>
      <c r="U247" s="85"/>
      <c r="V247" s="85"/>
      <c r="W247" s="85"/>
      <c r="X247" s="85"/>
      <c r="Y247" s="85"/>
      <c r="Z247" s="85"/>
    </row>
    <row r="248" spans="1:26" ht="11.25" customHeight="1" x14ac:dyDescent="0.25">
      <c r="A248" s="85"/>
      <c r="B248" s="85"/>
      <c r="C248" s="85"/>
      <c r="D248" s="85"/>
      <c r="E248" s="85"/>
      <c r="F248" s="85"/>
      <c r="G248" s="85"/>
      <c r="H248" s="85"/>
      <c r="I248" s="85"/>
      <c r="J248" s="85"/>
      <c r="K248" s="85"/>
      <c r="L248" s="85"/>
      <c r="M248" s="85"/>
      <c r="N248" s="85"/>
      <c r="O248" s="85"/>
      <c r="P248" s="85"/>
      <c r="Q248" s="85"/>
      <c r="R248" s="85"/>
      <c r="S248" s="85"/>
      <c r="T248" s="85"/>
      <c r="U248" s="85"/>
      <c r="V248" s="85"/>
      <c r="W248" s="85"/>
      <c r="X248" s="85"/>
      <c r="Y248" s="85"/>
      <c r="Z248" s="85"/>
    </row>
    <row r="249" spans="1:26" ht="11.25" customHeight="1" x14ac:dyDescent="0.25">
      <c r="A249" s="85"/>
      <c r="B249" s="85"/>
      <c r="C249" s="85"/>
      <c r="D249" s="85"/>
      <c r="E249" s="85"/>
      <c r="F249" s="85"/>
      <c r="G249" s="85"/>
      <c r="H249" s="85"/>
      <c r="I249" s="85"/>
      <c r="J249" s="85"/>
      <c r="K249" s="85"/>
      <c r="L249" s="85"/>
      <c r="M249" s="85"/>
      <c r="N249" s="85"/>
      <c r="O249" s="85"/>
      <c r="P249" s="85"/>
      <c r="Q249" s="85"/>
      <c r="R249" s="85"/>
      <c r="S249" s="85"/>
      <c r="T249" s="85"/>
      <c r="U249" s="85"/>
      <c r="V249" s="85"/>
      <c r="W249" s="85"/>
      <c r="X249" s="85"/>
      <c r="Y249" s="85"/>
      <c r="Z249" s="85"/>
    </row>
    <row r="250" spans="1:26" ht="11.25" customHeight="1" x14ac:dyDescent="0.25">
      <c r="A250" s="85"/>
      <c r="B250" s="85"/>
      <c r="C250" s="85"/>
      <c r="D250" s="85"/>
      <c r="E250" s="85"/>
      <c r="F250" s="85"/>
      <c r="G250" s="85"/>
      <c r="H250" s="85"/>
      <c r="I250" s="85"/>
      <c r="J250" s="85"/>
      <c r="K250" s="85"/>
      <c r="L250" s="85"/>
      <c r="M250" s="85"/>
      <c r="N250" s="85"/>
      <c r="O250" s="85"/>
      <c r="P250" s="85"/>
      <c r="Q250" s="85"/>
      <c r="R250" s="85"/>
      <c r="S250" s="85"/>
      <c r="T250" s="85"/>
      <c r="U250" s="85"/>
      <c r="V250" s="85"/>
      <c r="W250" s="85"/>
      <c r="X250" s="85"/>
      <c r="Y250" s="85"/>
      <c r="Z250" s="85"/>
    </row>
    <row r="251" spans="1:26" ht="11.25" customHeight="1" x14ac:dyDescent="0.25">
      <c r="A251" s="85"/>
      <c r="B251" s="85"/>
      <c r="C251" s="85"/>
      <c r="D251" s="85"/>
      <c r="E251" s="85"/>
      <c r="F251" s="85"/>
      <c r="G251" s="85"/>
      <c r="H251" s="85"/>
      <c r="I251" s="85"/>
      <c r="J251" s="85"/>
      <c r="K251" s="85"/>
      <c r="L251" s="85"/>
      <c r="M251" s="85"/>
      <c r="N251" s="85"/>
      <c r="O251" s="85"/>
      <c r="P251" s="85"/>
      <c r="Q251" s="85"/>
      <c r="R251" s="85"/>
      <c r="S251" s="85"/>
      <c r="T251" s="85"/>
      <c r="U251" s="85"/>
      <c r="V251" s="85"/>
      <c r="W251" s="85"/>
      <c r="X251" s="85"/>
      <c r="Y251" s="85"/>
      <c r="Z251" s="85"/>
    </row>
    <row r="252" spans="1:26" ht="11.25" customHeight="1" x14ac:dyDescent="0.25">
      <c r="A252" s="85"/>
      <c r="B252" s="85"/>
      <c r="C252" s="85"/>
      <c r="D252" s="85"/>
      <c r="E252" s="85"/>
      <c r="F252" s="85"/>
      <c r="G252" s="85"/>
      <c r="H252" s="85"/>
      <c r="I252" s="85"/>
      <c r="J252" s="85"/>
      <c r="K252" s="85"/>
      <c r="L252" s="85"/>
      <c r="M252" s="85"/>
      <c r="N252" s="85"/>
      <c r="O252" s="85"/>
      <c r="P252" s="85"/>
      <c r="Q252" s="85"/>
      <c r="R252" s="85"/>
      <c r="S252" s="85"/>
      <c r="T252" s="85"/>
      <c r="U252" s="85"/>
      <c r="V252" s="85"/>
      <c r="W252" s="85"/>
      <c r="X252" s="85"/>
      <c r="Y252" s="85"/>
      <c r="Z252" s="85"/>
    </row>
    <row r="253" spans="1:26" ht="11.25" customHeight="1" x14ac:dyDescent="0.25">
      <c r="A253" s="85"/>
      <c r="B253" s="85"/>
      <c r="C253" s="85"/>
      <c r="D253" s="85"/>
      <c r="E253" s="85"/>
      <c r="F253" s="85"/>
      <c r="G253" s="85"/>
      <c r="H253" s="85"/>
      <c r="I253" s="85"/>
      <c r="J253" s="85"/>
      <c r="K253" s="85"/>
      <c r="L253" s="85"/>
      <c r="M253" s="85"/>
      <c r="N253" s="85"/>
      <c r="O253" s="85"/>
      <c r="P253" s="85"/>
      <c r="Q253" s="85"/>
      <c r="R253" s="85"/>
      <c r="S253" s="85"/>
      <c r="T253" s="85"/>
      <c r="U253" s="85"/>
      <c r="V253" s="85"/>
      <c r="W253" s="85"/>
      <c r="X253" s="85"/>
      <c r="Y253" s="85"/>
      <c r="Z253" s="85"/>
    </row>
    <row r="254" spans="1:26" ht="11.25" customHeight="1" x14ac:dyDescent="0.25">
      <c r="A254" s="85"/>
      <c r="B254" s="85"/>
      <c r="C254" s="85"/>
      <c r="D254" s="85"/>
      <c r="E254" s="85"/>
      <c r="F254" s="85"/>
      <c r="G254" s="85"/>
      <c r="H254" s="85"/>
      <c r="I254" s="85"/>
      <c r="J254" s="85"/>
      <c r="K254" s="85"/>
      <c r="L254" s="85"/>
      <c r="M254" s="85"/>
      <c r="N254" s="85"/>
      <c r="O254" s="85"/>
      <c r="P254" s="85"/>
      <c r="Q254" s="85"/>
      <c r="R254" s="85"/>
      <c r="S254" s="85"/>
      <c r="T254" s="85"/>
      <c r="U254" s="85"/>
      <c r="V254" s="85"/>
      <c r="W254" s="85"/>
      <c r="X254" s="85"/>
      <c r="Y254" s="85"/>
      <c r="Z254" s="85"/>
    </row>
    <row r="255" spans="1:26" ht="11.25" customHeight="1" x14ac:dyDescent="0.25">
      <c r="A255" s="85"/>
      <c r="B255" s="85"/>
      <c r="C255" s="85"/>
      <c r="D255" s="85"/>
      <c r="E255" s="85"/>
      <c r="F255" s="85"/>
      <c r="G255" s="85"/>
      <c r="H255" s="85"/>
      <c r="I255" s="85"/>
      <c r="J255" s="85"/>
      <c r="K255" s="85"/>
      <c r="L255" s="85"/>
      <c r="M255" s="85"/>
      <c r="N255" s="85"/>
      <c r="O255" s="85"/>
      <c r="P255" s="85"/>
      <c r="Q255" s="85"/>
      <c r="R255" s="85"/>
      <c r="S255" s="85"/>
      <c r="T255" s="85"/>
      <c r="U255" s="85"/>
      <c r="V255" s="85"/>
      <c r="W255" s="85"/>
      <c r="X255" s="85"/>
      <c r="Y255" s="85"/>
      <c r="Z255" s="85"/>
    </row>
    <row r="256" spans="1:26" ht="11.25" customHeight="1" x14ac:dyDescent="0.25">
      <c r="A256" s="85"/>
      <c r="B256" s="85"/>
      <c r="C256" s="85"/>
      <c r="D256" s="85"/>
      <c r="E256" s="85"/>
      <c r="F256" s="85"/>
      <c r="G256" s="85"/>
      <c r="H256" s="85"/>
      <c r="I256" s="85"/>
      <c r="J256" s="85"/>
      <c r="K256" s="85"/>
      <c r="L256" s="85"/>
      <c r="M256" s="85"/>
      <c r="N256" s="85"/>
      <c r="O256" s="85"/>
      <c r="P256" s="85"/>
      <c r="Q256" s="85"/>
      <c r="R256" s="85"/>
      <c r="S256" s="85"/>
      <c r="T256" s="85"/>
      <c r="U256" s="85"/>
      <c r="V256" s="85"/>
      <c r="W256" s="85"/>
      <c r="X256" s="85"/>
      <c r="Y256" s="85"/>
      <c r="Z256" s="85"/>
    </row>
    <row r="257" spans="1:26" ht="11.25" customHeight="1" x14ac:dyDescent="0.25">
      <c r="A257" s="85"/>
      <c r="B257" s="85"/>
      <c r="C257" s="85"/>
      <c r="D257" s="85"/>
      <c r="E257" s="85"/>
      <c r="F257" s="85"/>
      <c r="G257" s="85"/>
      <c r="H257" s="85"/>
      <c r="I257" s="85"/>
      <c r="J257" s="85"/>
      <c r="K257" s="85"/>
      <c r="L257" s="85"/>
      <c r="M257" s="85"/>
      <c r="N257" s="85"/>
      <c r="O257" s="85"/>
      <c r="P257" s="85"/>
      <c r="Q257" s="85"/>
      <c r="R257" s="85"/>
      <c r="S257" s="85"/>
      <c r="T257" s="85"/>
      <c r="U257" s="85"/>
      <c r="V257" s="85"/>
      <c r="W257" s="85"/>
      <c r="X257" s="85"/>
      <c r="Y257" s="85"/>
      <c r="Z257" s="85"/>
    </row>
    <row r="258" spans="1:26" ht="11.25" customHeight="1" x14ac:dyDescent="0.25">
      <c r="A258" s="85"/>
      <c r="B258" s="85"/>
      <c r="C258" s="85"/>
      <c r="D258" s="85"/>
      <c r="E258" s="85"/>
      <c r="F258" s="85"/>
      <c r="G258" s="85"/>
      <c r="H258" s="85"/>
      <c r="I258" s="85"/>
      <c r="J258" s="85"/>
      <c r="K258" s="85"/>
      <c r="L258" s="85"/>
      <c r="M258" s="85"/>
      <c r="N258" s="85"/>
      <c r="O258" s="85"/>
      <c r="P258" s="85"/>
      <c r="Q258" s="85"/>
      <c r="R258" s="85"/>
      <c r="S258" s="85"/>
      <c r="T258" s="85"/>
      <c r="U258" s="85"/>
      <c r="V258" s="85"/>
      <c r="W258" s="85"/>
      <c r="X258" s="85"/>
      <c r="Y258" s="85"/>
      <c r="Z258" s="85"/>
    </row>
    <row r="259" spans="1:26" ht="11.25" customHeight="1" x14ac:dyDescent="0.25">
      <c r="A259" s="85"/>
      <c r="B259" s="85"/>
      <c r="C259" s="85"/>
      <c r="D259" s="85"/>
      <c r="E259" s="85"/>
      <c r="F259" s="85"/>
      <c r="G259" s="85"/>
      <c r="H259" s="85"/>
      <c r="I259" s="85"/>
      <c r="J259" s="85"/>
      <c r="K259" s="85"/>
      <c r="L259" s="85"/>
      <c r="M259" s="85"/>
      <c r="N259" s="85"/>
      <c r="O259" s="85"/>
      <c r="P259" s="85"/>
      <c r="Q259" s="85"/>
      <c r="R259" s="85"/>
      <c r="S259" s="85"/>
      <c r="T259" s="85"/>
      <c r="U259" s="85"/>
      <c r="V259" s="85"/>
      <c r="W259" s="85"/>
      <c r="X259" s="85"/>
      <c r="Y259" s="85"/>
      <c r="Z259" s="85"/>
    </row>
    <row r="260" spans="1:26" ht="11.25" customHeight="1" x14ac:dyDescent="0.25">
      <c r="A260" s="85"/>
      <c r="B260" s="85"/>
      <c r="C260" s="85"/>
      <c r="D260" s="85"/>
      <c r="E260" s="85"/>
      <c r="F260" s="85"/>
      <c r="G260" s="85"/>
      <c r="H260" s="85"/>
      <c r="I260" s="85"/>
      <c r="J260" s="85"/>
      <c r="K260" s="85"/>
      <c r="L260" s="85"/>
      <c r="M260" s="85"/>
      <c r="N260" s="85"/>
      <c r="O260" s="85"/>
      <c r="P260" s="85"/>
      <c r="Q260" s="85"/>
      <c r="R260" s="85"/>
      <c r="S260" s="85"/>
      <c r="T260" s="85"/>
      <c r="U260" s="85"/>
      <c r="V260" s="85"/>
      <c r="W260" s="85"/>
      <c r="X260" s="85"/>
      <c r="Y260" s="85"/>
      <c r="Z260" s="85"/>
    </row>
    <row r="261" spans="1:26" ht="11.25" customHeight="1" x14ac:dyDescent="0.25">
      <c r="A261" s="85"/>
      <c r="B261" s="85"/>
      <c r="C261" s="85"/>
      <c r="D261" s="85"/>
      <c r="E261" s="85"/>
      <c r="F261" s="85"/>
      <c r="G261" s="85"/>
      <c r="H261" s="85"/>
      <c r="I261" s="85"/>
      <c r="J261" s="85"/>
      <c r="K261" s="85"/>
      <c r="L261" s="85"/>
      <c r="M261" s="85"/>
      <c r="N261" s="85"/>
      <c r="O261" s="85"/>
      <c r="P261" s="85"/>
      <c r="Q261" s="85"/>
      <c r="R261" s="85"/>
      <c r="S261" s="85"/>
      <c r="T261" s="85"/>
      <c r="U261" s="85"/>
      <c r="V261" s="85"/>
      <c r="W261" s="85"/>
      <c r="X261" s="85"/>
      <c r="Y261" s="85"/>
      <c r="Z261" s="85"/>
    </row>
    <row r="262" spans="1:26" ht="11.25" customHeight="1" x14ac:dyDescent="0.25">
      <c r="A262" s="85"/>
      <c r="B262" s="85"/>
      <c r="C262" s="85"/>
      <c r="D262" s="85"/>
      <c r="E262" s="85"/>
      <c r="F262" s="85"/>
      <c r="G262" s="85"/>
      <c r="H262" s="85"/>
      <c r="I262" s="85"/>
      <c r="J262" s="85"/>
      <c r="K262" s="85"/>
      <c r="L262" s="85"/>
      <c r="M262" s="85"/>
      <c r="N262" s="85"/>
      <c r="O262" s="85"/>
      <c r="P262" s="85"/>
      <c r="Q262" s="85"/>
      <c r="R262" s="85"/>
      <c r="S262" s="85"/>
      <c r="T262" s="85"/>
      <c r="U262" s="85"/>
      <c r="V262" s="85"/>
      <c r="W262" s="85"/>
      <c r="X262" s="85"/>
      <c r="Y262" s="85"/>
      <c r="Z262" s="85"/>
    </row>
    <row r="263" spans="1:26" ht="11.25" customHeight="1" x14ac:dyDescent="0.25">
      <c r="A263" s="85"/>
      <c r="B263" s="85"/>
      <c r="C263" s="85"/>
      <c r="D263" s="85"/>
      <c r="E263" s="85"/>
      <c r="F263" s="85"/>
      <c r="G263" s="85"/>
      <c r="H263" s="85"/>
      <c r="I263" s="85"/>
      <c r="J263" s="85"/>
      <c r="K263" s="85"/>
      <c r="L263" s="85"/>
      <c r="M263" s="85"/>
      <c r="N263" s="85"/>
      <c r="O263" s="85"/>
      <c r="P263" s="85"/>
      <c r="Q263" s="85"/>
      <c r="R263" s="85"/>
      <c r="S263" s="85"/>
      <c r="T263" s="85"/>
      <c r="U263" s="85"/>
      <c r="V263" s="85"/>
      <c r="W263" s="85"/>
      <c r="X263" s="85"/>
      <c r="Y263" s="85"/>
      <c r="Z263" s="85"/>
    </row>
    <row r="264" spans="1:26" ht="11.25" customHeight="1" x14ac:dyDescent="0.25">
      <c r="A264" s="85"/>
      <c r="B264" s="85"/>
      <c r="C264" s="85"/>
      <c r="D264" s="85"/>
      <c r="E264" s="85"/>
      <c r="F264" s="85"/>
      <c r="G264" s="85"/>
      <c r="H264" s="85"/>
      <c r="I264" s="85"/>
      <c r="J264" s="85"/>
      <c r="K264" s="85"/>
      <c r="L264" s="85"/>
      <c r="M264" s="85"/>
      <c r="N264" s="85"/>
      <c r="O264" s="85"/>
      <c r="P264" s="85"/>
      <c r="Q264" s="85"/>
      <c r="R264" s="85"/>
      <c r="S264" s="85"/>
      <c r="T264" s="85"/>
      <c r="U264" s="85"/>
      <c r="V264" s="85"/>
      <c r="W264" s="85"/>
      <c r="X264" s="85"/>
      <c r="Y264" s="85"/>
      <c r="Z264" s="85"/>
    </row>
    <row r="265" spans="1:26" ht="11.25" customHeight="1" x14ac:dyDescent="0.25">
      <c r="A265" s="85"/>
      <c r="B265" s="85"/>
      <c r="C265" s="85"/>
      <c r="D265" s="85"/>
      <c r="E265" s="85"/>
      <c r="F265" s="85"/>
      <c r="G265" s="85"/>
      <c r="H265" s="85"/>
      <c r="I265" s="85"/>
      <c r="J265" s="85"/>
      <c r="K265" s="85"/>
      <c r="L265" s="85"/>
      <c r="M265" s="85"/>
      <c r="N265" s="85"/>
      <c r="O265" s="85"/>
      <c r="P265" s="85"/>
      <c r="Q265" s="85"/>
      <c r="R265" s="85"/>
      <c r="S265" s="85"/>
      <c r="T265" s="85"/>
      <c r="U265" s="85"/>
      <c r="V265" s="85"/>
      <c r="W265" s="85"/>
      <c r="X265" s="85"/>
      <c r="Y265" s="85"/>
      <c r="Z265" s="85"/>
    </row>
    <row r="266" spans="1:26" ht="11.25" customHeight="1" x14ac:dyDescent="0.25">
      <c r="A266" s="85"/>
      <c r="B266" s="85"/>
      <c r="C266" s="85"/>
      <c r="D266" s="85"/>
      <c r="E266" s="85"/>
      <c r="F266" s="85"/>
      <c r="G266" s="85"/>
      <c r="H266" s="85"/>
      <c r="I266" s="85"/>
      <c r="J266" s="85"/>
      <c r="K266" s="85"/>
      <c r="L266" s="85"/>
      <c r="M266" s="85"/>
      <c r="N266" s="85"/>
      <c r="O266" s="85"/>
      <c r="P266" s="85"/>
      <c r="Q266" s="85"/>
      <c r="R266" s="85"/>
      <c r="S266" s="85"/>
      <c r="T266" s="85"/>
      <c r="U266" s="85"/>
      <c r="V266" s="85"/>
      <c r="W266" s="85"/>
      <c r="X266" s="85"/>
      <c r="Y266" s="85"/>
      <c r="Z266" s="85"/>
    </row>
    <row r="267" spans="1:26" ht="11.25" customHeight="1" x14ac:dyDescent="0.25">
      <c r="A267" s="85"/>
      <c r="B267" s="85"/>
      <c r="C267" s="85"/>
      <c r="D267" s="85"/>
      <c r="E267" s="85"/>
      <c r="F267" s="85"/>
      <c r="G267" s="85"/>
      <c r="H267" s="85"/>
      <c r="I267" s="85"/>
      <c r="J267" s="85"/>
      <c r="K267" s="85"/>
      <c r="L267" s="85"/>
      <c r="M267" s="85"/>
      <c r="N267" s="85"/>
      <c r="O267" s="85"/>
      <c r="P267" s="85"/>
      <c r="Q267" s="85"/>
      <c r="R267" s="85"/>
      <c r="S267" s="85"/>
      <c r="T267" s="85"/>
      <c r="U267" s="85"/>
      <c r="V267" s="85"/>
      <c r="W267" s="85"/>
      <c r="X267" s="85"/>
      <c r="Y267" s="85"/>
      <c r="Z267" s="85"/>
    </row>
    <row r="268" spans="1:26" ht="11.25" customHeight="1" x14ac:dyDescent="0.25">
      <c r="A268" s="85"/>
      <c r="B268" s="85"/>
      <c r="C268" s="85"/>
      <c r="D268" s="85"/>
      <c r="E268" s="85"/>
      <c r="F268" s="85"/>
      <c r="G268" s="85"/>
      <c r="H268" s="85"/>
      <c r="I268" s="85"/>
      <c r="J268" s="85"/>
      <c r="K268" s="85"/>
      <c r="L268" s="85"/>
      <c r="M268" s="85"/>
      <c r="N268" s="85"/>
      <c r="O268" s="85"/>
      <c r="P268" s="85"/>
      <c r="Q268" s="85"/>
      <c r="R268" s="85"/>
      <c r="S268" s="85"/>
      <c r="T268" s="85"/>
      <c r="U268" s="85"/>
      <c r="V268" s="85"/>
      <c r="W268" s="85"/>
      <c r="X268" s="85"/>
      <c r="Y268" s="85"/>
      <c r="Z268" s="85"/>
    </row>
    <row r="269" spans="1:26" ht="11.25" customHeight="1" x14ac:dyDescent="0.25">
      <c r="A269" s="85"/>
      <c r="B269" s="85"/>
      <c r="C269" s="85"/>
      <c r="D269" s="85"/>
      <c r="E269" s="85"/>
      <c r="F269" s="85"/>
      <c r="G269" s="85"/>
      <c r="H269" s="85"/>
      <c r="I269" s="85"/>
      <c r="J269" s="85"/>
      <c r="K269" s="85"/>
      <c r="L269" s="85"/>
      <c r="M269" s="85"/>
      <c r="N269" s="85"/>
      <c r="O269" s="85"/>
      <c r="P269" s="85"/>
      <c r="Q269" s="85"/>
      <c r="R269" s="85"/>
      <c r="S269" s="85"/>
      <c r="T269" s="85"/>
      <c r="U269" s="85"/>
      <c r="V269" s="85"/>
      <c r="W269" s="85"/>
      <c r="X269" s="85"/>
      <c r="Y269" s="85"/>
      <c r="Z269" s="85"/>
    </row>
    <row r="270" spans="1:26" ht="11.25" customHeight="1" x14ac:dyDescent="0.25">
      <c r="A270" s="85"/>
      <c r="B270" s="85"/>
      <c r="C270" s="85"/>
      <c r="D270" s="85"/>
      <c r="E270" s="85"/>
      <c r="F270" s="85"/>
      <c r="G270" s="85"/>
      <c r="H270" s="85"/>
      <c r="I270" s="85"/>
      <c r="J270" s="85"/>
      <c r="K270" s="85"/>
      <c r="L270" s="85"/>
      <c r="M270" s="85"/>
      <c r="N270" s="85"/>
      <c r="O270" s="85"/>
      <c r="P270" s="85"/>
      <c r="Q270" s="85"/>
      <c r="R270" s="85"/>
      <c r="S270" s="85"/>
      <c r="T270" s="85"/>
      <c r="U270" s="85"/>
      <c r="V270" s="85"/>
      <c r="W270" s="85"/>
      <c r="X270" s="85"/>
      <c r="Y270" s="85"/>
      <c r="Z270" s="85"/>
    </row>
    <row r="271" spans="1:26" ht="11.25" customHeight="1" x14ac:dyDescent="0.25">
      <c r="A271" s="85"/>
      <c r="B271" s="85"/>
      <c r="C271" s="85"/>
      <c r="D271" s="85"/>
      <c r="E271" s="85"/>
      <c r="F271" s="85"/>
      <c r="G271" s="85"/>
      <c r="H271" s="85"/>
      <c r="I271" s="85"/>
      <c r="J271" s="85"/>
      <c r="K271" s="85"/>
      <c r="L271" s="85"/>
      <c r="M271" s="85"/>
      <c r="N271" s="85"/>
      <c r="O271" s="85"/>
      <c r="P271" s="85"/>
      <c r="Q271" s="85"/>
      <c r="R271" s="85"/>
      <c r="S271" s="85"/>
      <c r="T271" s="85"/>
      <c r="U271" s="85"/>
      <c r="V271" s="85"/>
      <c r="W271" s="85"/>
      <c r="X271" s="85"/>
      <c r="Y271" s="85"/>
      <c r="Z271" s="85"/>
    </row>
    <row r="272" spans="1:26" ht="11.25" customHeight="1" x14ac:dyDescent="0.25">
      <c r="A272" s="85"/>
      <c r="B272" s="85"/>
      <c r="C272" s="85"/>
      <c r="D272" s="85"/>
      <c r="E272" s="85"/>
      <c r="F272" s="85"/>
      <c r="G272" s="85"/>
      <c r="H272" s="85"/>
      <c r="I272" s="85"/>
      <c r="J272" s="85"/>
      <c r="K272" s="85"/>
      <c r="L272" s="85"/>
      <c r="M272" s="85"/>
      <c r="N272" s="85"/>
      <c r="O272" s="85"/>
      <c r="P272" s="85"/>
      <c r="Q272" s="85"/>
      <c r="R272" s="85"/>
      <c r="S272" s="85"/>
      <c r="T272" s="85"/>
      <c r="U272" s="85"/>
      <c r="V272" s="85"/>
      <c r="W272" s="85"/>
      <c r="X272" s="85"/>
      <c r="Y272" s="85"/>
      <c r="Z272" s="85"/>
    </row>
    <row r="273" spans="1:26" ht="11.25" customHeight="1" x14ac:dyDescent="0.25">
      <c r="A273" s="85"/>
      <c r="B273" s="85"/>
      <c r="C273" s="85"/>
      <c r="D273" s="85"/>
      <c r="E273" s="85"/>
      <c r="F273" s="85"/>
      <c r="G273" s="85"/>
      <c r="H273" s="85"/>
      <c r="I273" s="85"/>
      <c r="J273" s="85"/>
      <c r="K273" s="85"/>
      <c r="L273" s="85"/>
      <c r="M273" s="85"/>
      <c r="N273" s="85"/>
      <c r="O273" s="85"/>
      <c r="P273" s="85"/>
      <c r="Q273" s="85"/>
      <c r="R273" s="85"/>
      <c r="S273" s="85"/>
      <c r="T273" s="85"/>
      <c r="U273" s="85"/>
      <c r="V273" s="85"/>
      <c r="W273" s="85"/>
      <c r="X273" s="85"/>
      <c r="Y273" s="85"/>
      <c r="Z273" s="85"/>
    </row>
    <row r="274" spans="1:26" ht="11.25" customHeight="1" x14ac:dyDescent="0.25">
      <c r="A274" s="85"/>
      <c r="B274" s="85"/>
      <c r="C274" s="85"/>
      <c r="D274" s="85"/>
      <c r="E274" s="85"/>
      <c r="F274" s="85"/>
      <c r="G274" s="85"/>
      <c r="H274" s="85"/>
      <c r="I274" s="85"/>
      <c r="J274" s="85"/>
      <c r="K274" s="85"/>
      <c r="L274" s="85"/>
      <c r="M274" s="85"/>
      <c r="N274" s="85"/>
      <c r="O274" s="85"/>
      <c r="P274" s="85"/>
      <c r="Q274" s="85"/>
      <c r="R274" s="85"/>
      <c r="S274" s="85"/>
      <c r="T274" s="85"/>
      <c r="U274" s="85"/>
      <c r="V274" s="85"/>
      <c r="W274" s="85"/>
      <c r="X274" s="85"/>
      <c r="Y274" s="85"/>
      <c r="Z274" s="85"/>
    </row>
    <row r="275" spans="1:26" ht="11.25" customHeight="1" x14ac:dyDescent="0.25">
      <c r="A275" s="85"/>
      <c r="B275" s="85"/>
      <c r="C275" s="85"/>
      <c r="D275" s="85"/>
      <c r="E275" s="85"/>
      <c r="F275" s="85"/>
      <c r="G275" s="85"/>
      <c r="H275" s="85"/>
      <c r="I275" s="85"/>
      <c r="J275" s="85"/>
      <c r="K275" s="85"/>
      <c r="L275" s="85"/>
      <c r="M275" s="85"/>
      <c r="N275" s="85"/>
      <c r="O275" s="85"/>
      <c r="P275" s="85"/>
      <c r="Q275" s="85"/>
      <c r="R275" s="85"/>
      <c r="S275" s="85"/>
      <c r="T275" s="85"/>
      <c r="U275" s="85"/>
      <c r="V275" s="85"/>
      <c r="W275" s="85"/>
      <c r="X275" s="85"/>
      <c r="Y275" s="85"/>
      <c r="Z275" s="85"/>
    </row>
    <row r="276" spans="1:26" ht="11.25" customHeight="1" x14ac:dyDescent="0.25">
      <c r="A276" s="85"/>
      <c r="B276" s="85"/>
      <c r="C276" s="85"/>
      <c r="D276" s="85"/>
      <c r="E276" s="85"/>
      <c r="F276" s="85"/>
      <c r="G276" s="85"/>
      <c r="H276" s="85"/>
      <c r="I276" s="85"/>
      <c r="J276" s="85"/>
      <c r="K276" s="85"/>
      <c r="L276" s="85"/>
      <c r="M276" s="85"/>
      <c r="N276" s="85"/>
      <c r="O276" s="85"/>
      <c r="P276" s="85"/>
      <c r="Q276" s="85"/>
      <c r="R276" s="85"/>
      <c r="S276" s="85"/>
      <c r="T276" s="85"/>
      <c r="U276" s="85"/>
      <c r="V276" s="85"/>
      <c r="W276" s="85"/>
      <c r="X276" s="85"/>
      <c r="Y276" s="85"/>
      <c r="Z276" s="85"/>
    </row>
    <row r="277" spans="1:26" ht="11.25" customHeight="1" x14ac:dyDescent="0.25">
      <c r="A277" s="85"/>
      <c r="B277" s="85"/>
      <c r="C277" s="85"/>
      <c r="D277" s="85"/>
      <c r="E277" s="85"/>
      <c r="F277" s="85"/>
      <c r="G277" s="85"/>
      <c r="H277" s="85"/>
      <c r="I277" s="85"/>
      <c r="J277" s="85"/>
      <c r="K277" s="85"/>
      <c r="L277" s="85"/>
      <c r="M277" s="85"/>
      <c r="N277" s="85"/>
      <c r="O277" s="85"/>
      <c r="P277" s="85"/>
      <c r="Q277" s="85"/>
      <c r="R277" s="85"/>
      <c r="S277" s="85"/>
      <c r="T277" s="85"/>
      <c r="U277" s="85"/>
      <c r="V277" s="85"/>
      <c r="W277" s="85"/>
      <c r="X277" s="85"/>
      <c r="Y277" s="85"/>
      <c r="Z277" s="85"/>
    </row>
    <row r="278" spans="1:26" ht="11.25" customHeight="1" x14ac:dyDescent="0.25">
      <c r="A278" s="85"/>
      <c r="B278" s="85"/>
      <c r="C278" s="85"/>
      <c r="D278" s="85"/>
      <c r="E278" s="85"/>
      <c r="F278" s="85"/>
      <c r="G278" s="85"/>
      <c r="H278" s="85"/>
      <c r="I278" s="85"/>
      <c r="J278" s="85"/>
      <c r="K278" s="85"/>
      <c r="L278" s="85"/>
      <c r="M278" s="85"/>
      <c r="N278" s="85"/>
      <c r="O278" s="85"/>
      <c r="P278" s="85"/>
      <c r="Q278" s="85"/>
      <c r="R278" s="85"/>
      <c r="S278" s="85"/>
      <c r="T278" s="85"/>
      <c r="U278" s="85"/>
      <c r="V278" s="85"/>
      <c r="W278" s="85"/>
      <c r="X278" s="85"/>
      <c r="Y278" s="85"/>
      <c r="Z278" s="85"/>
    </row>
    <row r="279" spans="1:26" ht="11.25" customHeight="1" x14ac:dyDescent="0.25">
      <c r="A279" s="85"/>
      <c r="B279" s="85"/>
      <c r="C279" s="85"/>
      <c r="D279" s="85"/>
      <c r="E279" s="85"/>
      <c r="F279" s="85"/>
      <c r="G279" s="85"/>
      <c r="H279" s="85"/>
      <c r="I279" s="85"/>
      <c r="J279" s="85"/>
      <c r="K279" s="85"/>
      <c r="L279" s="85"/>
      <c r="M279" s="85"/>
      <c r="N279" s="85"/>
      <c r="O279" s="85"/>
      <c r="P279" s="85"/>
      <c r="Q279" s="85"/>
      <c r="R279" s="85"/>
      <c r="S279" s="85"/>
      <c r="T279" s="85"/>
      <c r="U279" s="85"/>
      <c r="V279" s="85"/>
      <c r="W279" s="85"/>
      <c r="X279" s="85"/>
      <c r="Y279" s="85"/>
      <c r="Z279" s="85"/>
    </row>
    <row r="280" spans="1:26" ht="11.25" customHeight="1" x14ac:dyDescent="0.25">
      <c r="A280" s="85"/>
      <c r="B280" s="85"/>
      <c r="C280" s="85"/>
      <c r="D280" s="85"/>
      <c r="E280" s="85"/>
      <c r="F280" s="85"/>
      <c r="G280" s="85"/>
      <c r="H280" s="85"/>
      <c r="I280" s="85"/>
      <c r="J280" s="85"/>
      <c r="K280" s="85"/>
      <c r="L280" s="85"/>
      <c r="M280" s="85"/>
      <c r="N280" s="85"/>
      <c r="O280" s="85"/>
      <c r="P280" s="85"/>
      <c r="Q280" s="85"/>
      <c r="R280" s="85"/>
      <c r="S280" s="85"/>
      <c r="T280" s="85"/>
      <c r="U280" s="85"/>
      <c r="V280" s="85"/>
      <c r="W280" s="85"/>
      <c r="X280" s="85"/>
      <c r="Y280" s="85"/>
      <c r="Z280" s="85"/>
    </row>
    <row r="281" spans="1:26" ht="11.25" customHeight="1" x14ac:dyDescent="0.25">
      <c r="A281" s="85"/>
      <c r="B281" s="85"/>
      <c r="C281" s="85"/>
      <c r="D281" s="85"/>
      <c r="E281" s="85"/>
      <c r="F281" s="85"/>
      <c r="G281" s="85"/>
      <c r="H281" s="85"/>
      <c r="I281" s="85"/>
      <c r="J281" s="85"/>
      <c r="K281" s="85"/>
      <c r="L281" s="85"/>
      <c r="M281" s="85"/>
      <c r="N281" s="85"/>
      <c r="O281" s="85"/>
      <c r="P281" s="85"/>
      <c r="Q281" s="85"/>
      <c r="R281" s="85"/>
      <c r="S281" s="85"/>
      <c r="T281" s="85"/>
      <c r="U281" s="85"/>
      <c r="V281" s="85"/>
      <c r="W281" s="85"/>
      <c r="X281" s="85"/>
      <c r="Y281" s="85"/>
      <c r="Z281" s="85"/>
    </row>
    <row r="282" spans="1:26" ht="11.25" customHeight="1" x14ac:dyDescent="0.25">
      <c r="A282" s="85"/>
      <c r="B282" s="85"/>
      <c r="C282" s="85"/>
      <c r="D282" s="85"/>
      <c r="E282" s="85"/>
      <c r="F282" s="85"/>
      <c r="G282" s="85"/>
      <c r="H282" s="85"/>
      <c r="I282" s="85"/>
      <c r="J282" s="85"/>
      <c r="K282" s="85"/>
      <c r="L282" s="85"/>
      <c r="M282" s="85"/>
      <c r="N282" s="85"/>
      <c r="O282" s="85"/>
      <c r="P282" s="85"/>
      <c r="Q282" s="85"/>
      <c r="R282" s="85"/>
      <c r="S282" s="85"/>
      <c r="T282" s="85"/>
      <c r="U282" s="85"/>
      <c r="V282" s="85"/>
      <c r="W282" s="85"/>
      <c r="X282" s="85"/>
      <c r="Y282" s="85"/>
      <c r="Z282" s="85"/>
    </row>
    <row r="283" spans="1:26" ht="11.25" customHeight="1" x14ac:dyDescent="0.25">
      <c r="A283" s="85"/>
      <c r="B283" s="85"/>
      <c r="C283" s="85"/>
      <c r="D283" s="85"/>
      <c r="E283" s="85"/>
      <c r="F283" s="85"/>
      <c r="G283" s="85"/>
      <c r="H283" s="85"/>
      <c r="I283" s="85"/>
      <c r="J283" s="85"/>
      <c r="K283" s="85"/>
      <c r="L283" s="85"/>
      <c r="M283" s="85"/>
      <c r="N283" s="85"/>
      <c r="O283" s="85"/>
      <c r="P283" s="85"/>
      <c r="Q283" s="85"/>
      <c r="R283" s="85"/>
      <c r="S283" s="85"/>
      <c r="T283" s="85"/>
      <c r="U283" s="85"/>
      <c r="V283" s="85"/>
      <c r="W283" s="85"/>
      <c r="X283" s="85"/>
      <c r="Y283" s="85"/>
      <c r="Z283" s="85"/>
    </row>
    <row r="284" spans="1:26" ht="11.25" customHeight="1" x14ac:dyDescent="0.25">
      <c r="A284" s="85"/>
      <c r="B284" s="85"/>
      <c r="C284" s="85"/>
      <c r="D284" s="85"/>
      <c r="E284" s="85"/>
      <c r="F284" s="85"/>
      <c r="G284" s="85"/>
      <c r="H284" s="85"/>
      <c r="I284" s="85"/>
      <c r="J284" s="85"/>
      <c r="K284" s="85"/>
      <c r="L284" s="85"/>
      <c r="M284" s="85"/>
      <c r="N284" s="85"/>
      <c r="O284" s="85"/>
      <c r="P284" s="85"/>
      <c r="Q284" s="85"/>
      <c r="R284" s="85"/>
      <c r="S284" s="85"/>
      <c r="T284" s="85"/>
      <c r="U284" s="85"/>
      <c r="V284" s="85"/>
      <c r="W284" s="85"/>
      <c r="X284" s="85"/>
      <c r="Y284" s="85"/>
      <c r="Z284" s="85"/>
    </row>
    <row r="285" spans="1:26" ht="11.25" customHeight="1" x14ac:dyDescent="0.25">
      <c r="A285" s="85"/>
      <c r="B285" s="85"/>
      <c r="C285" s="85"/>
      <c r="D285" s="85"/>
      <c r="E285" s="85"/>
      <c r="F285" s="85"/>
      <c r="G285" s="85"/>
      <c r="H285" s="85"/>
      <c r="I285" s="85"/>
      <c r="J285" s="85"/>
      <c r="K285" s="85"/>
      <c r="L285" s="85"/>
      <c r="M285" s="85"/>
      <c r="N285" s="85"/>
      <c r="O285" s="85"/>
      <c r="P285" s="85"/>
      <c r="Q285" s="85"/>
      <c r="R285" s="85"/>
      <c r="S285" s="85"/>
      <c r="T285" s="85"/>
      <c r="U285" s="85"/>
      <c r="V285" s="85"/>
      <c r="W285" s="85"/>
      <c r="X285" s="85"/>
      <c r="Y285" s="85"/>
      <c r="Z285" s="85"/>
    </row>
    <row r="286" spans="1:26" ht="11.25" customHeight="1" x14ac:dyDescent="0.25">
      <c r="A286" s="85"/>
      <c r="B286" s="85"/>
      <c r="C286" s="85"/>
      <c r="D286" s="85"/>
      <c r="E286" s="85"/>
      <c r="F286" s="85"/>
      <c r="G286" s="85"/>
      <c r="H286" s="85"/>
      <c r="I286" s="85"/>
      <c r="J286" s="85"/>
      <c r="K286" s="85"/>
      <c r="L286" s="85"/>
      <c r="M286" s="85"/>
      <c r="N286" s="85"/>
      <c r="O286" s="85"/>
      <c r="P286" s="85"/>
      <c r="Q286" s="85"/>
      <c r="R286" s="85"/>
      <c r="S286" s="85"/>
      <c r="T286" s="85"/>
      <c r="U286" s="85"/>
      <c r="V286" s="85"/>
      <c r="W286" s="85"/>
      <c r="X286" s="85"/>
      <c r="Y286" s="85"/>
      <c r="Z286" s="85"/>
    </row>
    <row r="287" spans="1:26" ht="11.25" customHeight="1" x14ac:dyDescent="0.25">
      <c r="A287" s="85"/>
      <c r="B287" s="85"/>
      <c r="C287" s="85"/>
      <c r="D287" s="85"/>
      <c r="E287" s="85"/>
      <c r="F287" s="85"/>
      <c r="G287" s="85"/>
      <c r="H287" s="85"/>
      <c r="I287" s="85"/>
      <c r="J287" s="85"/>
      <c r="K287" s="85"/>
      <c r="L287" s="85"/>
      <c r="M287" s="85"/>
      <c r="N287" s="85"/>
      <c r="O287" s="85"/>
      <c r="P287" s="85"/>
      <c r="Q287" s="85"/>
      <c r="R287" s="85"/>
      <c r="S287" s="85"/>
      <c r="T287" s="85"/>
      <c r="U287" s="85"/>
      <c r="V287" s="85"/>
      <c r="W287" s="85"/>
      <c r="X287" s="85"/>
      <c r="Y287" s="85"/>
      <c r="Z287" s="85"/>
    </row>
    <row r="288" spans="1:26" ht="11.25" customHeight="1" x14ac:dyDescent="0.25">
      <c r="A288" s="85"/>
      <c r="B288" s="85"/>
      <c r="C288" s="85"/>
      <c r="D288" s="85"/>
      <c r="E288" s="85"/>
      <c r="F288" s="85"/>
      <c r="G288" s="85"/>
      <c r="H288" s="85"/>
      <c r="I288" s="85"/>
      <c r="J288" s="85"/>
      <c r="K288" s="85"/>
      <c r="L288" s="85"/>
      <c r="M288" s="85"/>
      <c r="N288" s="85"/>
      <c r="O288" s="85"/>
      <c r="P288" s="85"/>
      <c r="Q288" s="85"/>
      <c r="R288" s="85"/>
      <c r="S288" s="85"/>
      <c r="T288" s="85"/>
      <c r="U288" s="85"/>
      <c r="V288" s="85"/>
      <c r="W288" s="85"/>
      <c r="X288" s="85"/>
      <c r="Y288" s="85"/>
      <c r="Z288" s="85"/>
    </row>
    <row r="289" spans="1:26" ht="11.25" customHeight="1" x14ac:dyDescent="0.25">
      <c r="A289" s="85"/>
      <c r="B289" s="85"/>
      <c r="C289" s="85"/>
      <c r="D289" s="85"/>
      <c r="E289" s="85"/>
      <c r="F289" s="85"/>
      <c r="G289" s="85"/>
      <c r="H289" s="85"/>
      <c r="I289" s="85"/>
      <c r="J289" s="85"/>
      <c r="K289" s="85"/>
      <c r="L289" s="85"/>
      <c r="M289" s="85"/>
      <c r="N289" s="85"/>
      <c r="O289" s="85"/>
      <c r="P289" s="85"/>
      <c r="Q289" s="85"/>
      <c r="R289" s="85"/>
      <c r="S289" s="85"/>
      <c r="T289" s="85"/>
      <c r="U289" s="85"/>
      <c r="V289" s="85"/>
      <c r="W289" s="85"/>
      <c r="X289" s="85"/>
      <c r="Y289" s="85"/>
      <c r="Z289" s="85"/>
    </row>
    <row r="290" spans="1:26" ht="11.25" customHeight="1" x14ac:dyDescent="0.25">
      <c r="A290" s="85"/>
      <c r="B290" s="85"/>
      <c r="C290" s="85"/>
      <c r="D290" s="85"/>
      <c r="E290" s="85"/>
      <c r="F290" s="85"/>
      <c r="G290" s="85"/>
      <c r="H290" s="85"/>
      <c r="I290" s="85"/>
      <c r="J290" s="85"/>
      <c r="K290" s="85"/>
      <c r="L290" s="85"/>
      <c r="M290" s="85"/>
      <c r="N290" s="85"/>
      <c r="O290" s="85"/>
      <c r="P290" s="85"/>
      <c r="Q290" s="85"/>
      <c r="R290" s="85"/>
      <c r="S290" s="85"/>
      <c r="T290" s="85"/>
      <c r="U290" s="85"/>
      <c r="V290" s="85"/>
      <c r="W290" s="85"/>
      <c r="X290" s="85"/>
      <c r="Y290" s="85"/>
      <c r="Z290" s="85"/>
    </row>
    <row r="291" spans="1:26" ht="11.25" customHeight="1" x14ac:dyDescent="0.25">
      <c r="A291" s="85"/>
      <c r="B291" s="85"/>
      <c r="C291" s="85"/>
      <c r="D291" s="85"/>
      <c r="E291" s="85"/>
      <c r="F291" s="85"/>
      <c r="G291" s="85"/>
      <c r="H291" s="85"/>
      <c r="I291" s="85"/>
      <c r="J291" s="85"/>
      <c r="K291" s="85"/>
      <c r="L291" s="85"/>
      <c r="M291" s="85"/>
      <c r="N291" s="85"/>
      <c r="O291" s="85"/>
      <c r="P291" s="85"/>
      <c r="Q291" s="85"/>
      <c r="R291" s="85"/>
      <c r="S291" s="85"/>
      <c r="T291" s="85"/>
      <c r="U291" s="85"/>
      <c r="V291" s="85"/>
      <c r="W291" s="85"/>
      <c r="X291" s="85"/>
      <c r="Y291" s="85"/>
      <c r="Z291" s="85"/>
    </row>
    <row r="292" spans="1:26" ht="11.25" customHeight="1" x14ac:dyDescent="0.25">
      <c r="A292" s="85"/>
      <c r="B292" s="85"/>
      <c r="C292" s="85"/>
      <c r="D292" s="85"/>
      <c r="E292" s="85"/>
      <c r="F292" s="85"/>
      <c r="G292" s="85"/>
      <c r="H292" s="85"/>
      <c r="I292" s="85"/>
      <c r="J292" s="85"/>
      <c r="K292" s="85"/>
      <c r="L292" s="85"/>
      <c r="M292" s="85"/>
      <c r="N292" s="85"/>
      <c r="O292" s="85"/>
      <c r="P292" s="85"/>
      <c r="Q292" s="85"/>
      <c r="R292" s="85"/>
      <c r="S292" s="85"/>
      <c r="T292" s="85"/>
      <c r="U292" s="85"/>
      <c r="V292" s="85"/>
      <c r="W292" s="85"/>
      <c r="X292" s="85"/>
      <c r="Y292" s="85"/>
      <c r="Z292" s="85"/>
    </row>
    <row r="293" spans="1:26" ht="11.25" customHeight="1" x14ac:dyDescent="0.25">
      <c r="A293" s="85"/>
      <c r="B293" s="85"/>
      <c r="C293" s="85"/>
      <c r="D293" s="85"/>
      <c r="E293" s="85"/>
      <c r="F293" s="85"/>
      <c r="G293" s="85"/>
      <c r="H293" s="85"/>
      <c r="I293" s="85"/>
      <c r="J293" s="85"/>
      <c r="K293" s="85"/>
      <c r="L293" s="85"/>
      <c r="M293" s="85"/>
      <c r="N293" s="85"/>
      <c r="O293" s="85"/>
      <c r="P293" s="85"/>
      <c r="Q293" s="85"/>
      <c r="R293" s="85"/>
      <c r="S293" s="85"/>
      <c r="T293" s="85"/>
      <c r="U293" s="85"/>
      <c r="V293" s="85"/>
      <c r="W293" s="85"/>
      <c r="X293" s="85"/>
      <c r="Y293" s="85"/>
      <c r="Z293" s="85"/>
    </row>
    <row r="294" spans="1:26" ht="11.25" customHeight="1" x14ac:dyDescent="0.25">
      <c r="A294" s="85"/>
      <c r="B294" s="85"/>
      <c r="C294" s="85"/>
      <c r="D294" s="85"/>
      <c r="E294" s="85"/>
      <c r="F294" s="85"/>
      <c r="G294" s="85"/>
      <c r="H294" s="85"/>
      <c r="I294" s="85"/>
      <c r="J294" s="85"/>
      <c r="K294" s="85"/>
      <c r="L294" s="85"/>
      <c r="M294" s="85"/>
      <c r="N294" s="85"/>
      <c r="O294" s="85"/>
      <c r="P294" s="85"/>
      <c r="Q294" s="85"/>
      <c r="R294" s="85"/>
      <c r="S294" s="85"/>
      <c r="T294" s="85"/>
      <c r="U294" s="85"/>
      <c r="V294" s="85"/>
      <c r="W294" s="85"/>
      <c r="X294" s="85"/>
      <c r="Y294" s="85"/>
      <c r="Z294" s="85"/>
    </row>
    <row r="295" spans="1:26" ht="15.75" customHeight="1" x14ac:dyDescent="0.25"/>
    <row r="296" spans="1:26" ht="15.75" customHeight="1" x14ac:dyDescent="0.25"/>
    <row r="297" spans="1:26" ht="15.75" customHeight="1" x14ac:dyDescent="0.25"/>
    <row r="298" spans="1:26" ht="15.75" customHeight="1" x14ac:dyDescent="0.25"/>
    <row r="299" spans="1:26" ht="15.75" customHeight="1" x14ac:dyDescent="0.25"/>
    <row r="300" spans="1:26" ht="15.75" customHeight="1" x14ac:dyDescent="0.25"/>
    <row r="301" spans="1:26" ht="15.75" customHeight="1" x14ac:dyDescent="0.25"/>
    <row r="302" spans="1:26" ht="15.75" customHeight="1" x14ac:dyDescent="0.25"/>
    <row r="303" spans="1:26" ht="15.75" customHeight="1" x14ac:dyDescent="0.25"/>
    <row r="304" spans="1:26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62">
    <mergeCell ref="C23:F23"/>
    <mergeCell ref="D33:G33"/>
    <mergeCell ref="D34:G34"/>
    <mergeCell ref="D35:G35"/>
    <mergeCell ref="D36:G36"/>
    <mergeCell ref="C19:F19"/>
    <mergeCell ref="C20:F20"/>
    <mergeCell ref="J20:L20"/>
    <mergeCell ref="C21:F21"/>
    <mergeCell ref="C22:F22"/>
    <mergeCell ref="C14:F14"/>
    <mergeCell ref="C15:F15"/>
    <mergeCell ref="C16:F16"/>
    <mergeCell ref="C17:F17"/>
    <mergeCell ref="C18:F18"/>
    <mergeCell ref="C9:L9"/>
    <mergeCell ref="J11:L11"/>
    <mergeCell ref="C11:H11"/>
    <mergeCell ref="C12:F12"/>
    <mergeCell ref="C13:F13"/>
    <mergeCell ref="C1:D4"/>
    <mergeCell ref="E1:L1"/>
    <mergeCell ref="E2:L2"/>
    <mergeCell ref="E3:L3"/>
    <mergeCell ref="E4:L4"/>
    <mergeCell ref="I91:J91"/>
    <mergeCell ref="I92:J92"/>
    <mergeCell ref="I93:J93"/>
    <mergeCell ref="I94:J94"/>
    <mergeCell ref="C85:F85"/>
    <mergeCell ref="I85:L85"/>
    <mergeCell ref="C86:D86"/>
    <mergeCell ref="I86:J86"/>
    <mergeCell ref="C87:D87"/>
    <mergeCell ref="I87:J87"/>
    <mergeCell ref="I88:J88"/>
    <mergeCell ref="C88:D88"/>
    <mergeCell ref="C89:D89"/>
    <mergeCell ref="C90:D90"/>
    <mergeCell ref="I89:J89"/>
    <mergeCell ref="I90:J90"/>
    <mergeCell ref="C32:G32"/>
    <mergeCell ref="C33:C43"/>
    <mergeCell ref="D43:G43"/>
    <mergeCell ref="D48:G48"/>
    <mergeCell ref="C58:L58"/>
    <mergeCell ref="D41:G41"/>
    <mergeCell ref="D42:G42"/>
    <mergeCell ref="C44:C47"/>
    <mergeCell ref="D44:G44"/>
    <mergeCell ref="D45:G45"/>
    <mergeCell ref="D46:G46"/>
    <mergeCell ref="D47:G47"/>
    <mergeCell ref="D37:G37"/>
    <mergeCell ref="D38:G38"/>
    <mergeCell ref="D39:G39"/>
    <mergeCell ref="D40:G40"/>
    <mergeCell ref="C24:F24"/>
    <mergeCell ref="C25:F25"/>
    <mergeCell ref="C28:L28"/>
    <mergeCell ref="C29:L29"/>
    <mergeCell ref="C30:L30"/>
  </mergeCells>
  <conditionalFormatting sqref="K33:K48">
    <cfRule type="cellIs" dxfId="4" priority="1" stopIfTrue="1" operator="lessThan">
      <formula>60</formula>
    </cfRule>
  </conditionalFormatting>
  <conditionalFormatting sqref="L33:L48">
    <cfRule type="cellIs" dxfId="3" priority="2" stopIfTrue="1" operator="equal">
      <formula>"FALSE"</formula>
    </cfRule>
  </conditionalFormatting>
  <printOptions horizontalCentered="1"/>
  <pageMargins left="0.19685039370078741" right="0.19685039370078741" top="0.39370078740157483" bottom="0.78740157480314965" header="0" footer="0"/>
  <pageSetup orientation="landscape"/>
  <headerFooter>
    <oddFooter>&amp;CINFORME DE DOCENTES - PÁGINA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/>
  </sheetViews>
  <sheetFormatPr baseColWidth="10" defaultColWidth="12.6328125" defaultRowHeight="15" customHeight="1" x14ac:dyDescent="0.25"/>
  <cols>
    <col min="1" max="2" width="0.7265625" customWidth="1"/>
    <col min="3" max="3" width="1.36328125" customWidth="1"/>
    <col min="4" max="12" width="9.26953125" customWidth="1"/>
    <col min="13" max="14" width="0.90625" customWidth="1"/>
    <col min="15" max="26" width="9.26953125" customWidth="1"/>
  </cols>
  <sheetData>
    <row r="1" spans="1:26" ht="11.25" customHeight="1" x14ac:dyDescent="0.25">
      <c r="A1" s="82"/>
      <c r="B1" s="83"/>
      <c r="C1" s="262"/>
      <c r="D1" s="263"/>
      <c r="E1" s="265" t="s">
        <v>160</v>
      </c>
      <c r="F1" s="235"/>
      <c r="G1" s="235"/>
      <c r="H1" s="235"/>
      <c r="I1" s="235"/>
      <c r="J1" s="235"/>
      <c r="K1" s="235"/>
      <c r="L1" s="236"/>
      <c r="M1" s="83"/>
      <c r="N1" s="84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</row>
    <row r="2" spans="1:26" ht="13.5" customHeight="1" x14ac:dyDescent="0.25">
      <c r="A2" s="86"/>
      <c r="B2" s="87"/>
      <c r="C2" s="226"/>
      <c r="D2" s="263"/>
      <c r="E2" s="221" t="s">
        <v>161</v>
      </c>
      <c r="F2" s="214"/>
      <c r="G2" s="214"/>
      <c r="H2" s="214"/>
      <c r="I2" s="214"/>
      <c r="J2" s="214"/>
      <c r="K2" s="214"/>
      <c r="L2" s="215"/>
      <c r="M2" s="88"/>
      <c r="N2" s="89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</row>
    <row r="3" spans="1:26" ht="13.5" customHeight="1" x14ac:dyDescent="0.25">
      <c r="A3" s="86"/>
      <c r="B3" s="87"/>
      <c r="C3" s="226"/>
      <c r="D3" s="263"/>
      <c r="E3" s="221" t="s">
        <v>212</v>
      </c>
      <c r="F3" s="214"/>
      <c r="G3" s="214"/>
      <c r="H3" s="214"/>
      <c r="I3" s="214"/>
      <c r="J3" s="214"/>
      <c r="K3" s="214"/>
      <c r="L3" s="215"/>
      <c r="M3" s="88"/>
      <c r="N3" s="89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</row>
    <row r="4" spans="1:26" ht="13.5" customHeight="1" x14ac:dyDescent="0.25">
      <c r="A4" s="86"/>
      <c r="B4" s="87"/>
      <c r="C4" s="264"/>
      <c r="D4" s="236"/>
      <c r="E4" s="221" t="s">
        <v>163</v>
      </c>
      <c r="F4" s="214"/>
      <c r="G4" s="214"/>
      <c r="H4" s="214"/>
      <c r="I4" s="214"/>
      <c r="J4" s="214"/>
      <c r="K4" s="214"/>
      <c r="L4" s="215"/>
      <c r="M4" s="88"/>
      <c r="N4" s="89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</row>
    <row r="5" spans="1:26" ht="12.5" x14ac:dyDescent="0.25">
      <c r="A5" s="86"/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9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</row>
    <row r="6" spans="1:26" ht="11.25" customHeight="1" x14ac:dyDescent="0.25">
      <c r="A6" s="86"/>
      <c r="B6" s="91" t="s">
        <v>164</v>
      </c>
      <c r="C6" s="88"/>
      <c r="D6" s="88"/>
      <c r="E6" s="88"/>
      <c r="F6" s="92" t="str">
        <f>Directivos!B15</f>
        <v>NORTE DE SANTANDER</v>
      </c>
      <c r="G6" s="88"/>
      <c r="H6" s="88"/>
      <c r="I6" s="88"/>
      <c r="J6" s="88"/>
      <c r="K6" s="88"/>
      <c r="L6" s="88"/>
      <c r="M6" s="88"/>
      <c r="N6" s="89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</row>
    <row r="7" spans="1:26" ht="9" customHeight="1" x14ac:dyDescent="0.25">
      <c r="A7" s="86"/>
      <c r="B7" s="93"/>
      <c r="C7" s="93"/>
      <c r="D7" s="93"/>
      <c r="E7" s="93"/>
      <c r="F7" s="93"/>
      <c r="G7" s="93"/>
      <c r="H7" s="93"/>
      <c r="I7" s="94"/>
      <c r="J7" s="93"/>
      <c r="K7" s="93"/>
      <c r="L7" s="93"/>
      <c r="M7" s="93"/>
      <c r="N7" s="89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</row>
    <row r="8" spans="1:26" ht="12.5" x14ac:dyDescent="0.25">
      <c r="A8" s="95"/>
      <c r="B8" s="96"/>
      <c r="C8" s="97"/>
      <c r="D8" s="97"/>
      <c r="E8" s="97"/>
      <c r="F8" s="97"/>
      <c r="G8" s="97"/>
      <c r="H8" s="97"/>
      <c r="I8" s="97"/>
      <c r="J8" s="97"/>
      <c r="K8" s="97"/>
      <c r="L8" s="97"/>
      <c r="M8" s="98"/>
      <c r="N8" s="95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</row>
    <row r="9" spans="1:26" ht="11.25" customHeight="1" x14ac:dyDescent="0.25">
      <c r="A9" s="95"/>
      <c r="B9" s="99"/>
      <c r="C9" s="221" t="s">
        <v>213</v>
      </c>
      <c r="D9" s="214"/>
      <c r="E9" s="214"/>
      <c r="F9" s="214"/>
      <c r="G9" s="214"/>
      <c r="H9" s="214"/>
      <c r="I9" s="214"/>
      <c r="J9" s="214"/>
      <c r="K9" s="214"/>
      <c r="L9" s="215"/>
      <c r="M9" s="100"/>
      <c r="N9" s="95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</row>
    <row r="10" spans="1:26" ht="11.25" customHeight="1" x14ac:dyDescent="0.25">
      <c r="A10" s="95"/>
      <c r="B10" s="99"/>
      <c r="C10" s="197"/>
      <c r="D10" s="198"/>
      <c r="E10" s="88"/>
      <c r="F10" s="88"/>
      <c r="G10" s="88"/>
      <c r="H10" s="88"/>
      <c r="I10" s="88"/>
      <c r="J10" s="88"/>
      <c r="K10" s="88"/>
      <c r="L10" s="88"/>
      <c r="M10" s="104"/>
      <c r="N10" s="95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</row>
    <row r="11" spans="1:26" ht="12.5" x14ac:dyDescent="0.25">
      <c r="A11" s="95"/>
      <c r="B11" s="102"/>
      <c r="C11" s="199"/>
      <c r="D11" s="200"/>
      <c r="E11" s="200"/>
      <c r="F11" s="200"/>
      <c r="G11" s="200"/>
      <c r="H11" s="200"/>
      <c r="I11" s="201"/>
      <c r="J11" s="200"/>
      <c r="K11" s="200"/>
      <c r="L11" s="200"/>
      <c r="M11" s="104"/>
      <c r="N11" s="95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</row>
    <row r="12" spans="1:26" ht="12.5" x14ac:dyDescent="0.25">
      <c r="A12" s="95"/>
      <c r="B12" s="102"/>
      <c r="C12" s="199"/>
      <c r="D12" s="200"/>
      <c r="E12" s="200"/>
      <c r="F12" s="200"/>
      <c r="G12" s="200"/>
      <c r="H12" s="202"/>
      <c r="I12" s="201"/>
      <c r="J12" s="200"/>
      <c r="K12" s="200"/>
      <c r="L12" s="202"/>
      <c r="M12" s="104"/>
      <c r="N12" s="95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</row>
    <row r="13" spans="1:26" ht="12.5" x14ac:dyDescent="0.25">
      <c r="A13" s="95"/>
      <c r="B13" s="102"/>
      <c r="C13" s="121"/>
      <c r="D13" s="203"/>
      <c r="E13" s="203"/>
      <c r="F13" s="203"/>
      <c r="G13" s="203"/>
      <c r="H13" s="204"/>
      <c r="I13" s="205"/>
      <c r="J13" s="203"/>
      <c r="K13" s="203"/>
      <c r="L13" s="204"/>
      <c r="M13" s="104"/>
      <c r="N13" s="95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</row>
    <row r="14" spans="1:26" ht="12.5" x14ac:dyDescent="0.25">
      <c r="A14" s="95"/>
      <c r="B14" s="102"/>
      <c r="C14" s="121"/>
      <c r="D14" s="202"/>
      <c r="E14" s="270" t="s">
        <v>167</v>
      </c>
      <c r="F14" s="220"/>
      <c r="G14" s="253"/>
      <c r="H14" s="205"/>
      <c r="I14" s="270" t="s">
        <v>167</v>
      </c>
      <c r="J14" s="220"/>
      <c r="K14" s="253"/>
      <c r="L14" s="204"/>
      <c r="M14" s="104"/>
      <c r="N14" s="95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</row>
    <row r="15" spans="1:26" ht="12.5" x14ac:dyDescent="0.25">
      <c r="A15" s="95"/>
      <c r="B15" s="102"/>
      <c r="C15" s="121"/>
      <c r="D15" s="88"/>
      <c r="E15" s="105" t="s">
        <v>27</v>
      </c>
      <c r="F15" s="106" t="s">
        <v>17</v>
      </c>
      <c r="G15" s="107" t="s">
        <v>168</v>
      </c>
      <c r="H15" s="205"/>
      <c r="I15" s="105" t="s">
        <v>27</v>
      </c>
      <c r="J15" s="106" t="s">
        <v>17</v>
      </c>
      <c r="K15" s="107" t="s">
        <v>168</v>
      </c>
      <c r="L15" s="88"/>
      <c r="M15" s="104"/>
      <c r="N15" s="95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</row>
    <row r="16" spans="1:26" ht="12.5" x14ac:dyDescent="0.25">
      <c r="A16" s="95"/>
      <c r="B16" s="102"/>
      <c r="C16" s="121"/>
      <c r="D16" s="88"/>
      <c r="E16" s="120" t="s">
        <v>1</v>
      </c>
      <c r="F16" s="109">
        <f>Directivos!J1</f>
        <v>3</v>
      </c>
      <c r="G16" s="110">
        <f>(F16*100)/F19</f>
        <v>75</v>
      </c>
      <c r="H16" s="204"/>
      <c r="I16" s="120" t="s">
        <v>0</v>
      </c>
      <c r="J16" s="109">
        <f>Directivos!I1</f>
        <v>0</v>
      </c>
      <c r="K16" s="110">
        <f>(J16*100)/J18</f>
        <v>0</v>
      </c>
      <c r="L16" s="88"/>
      <c r="M16" s="104"/>
      <c r="N16" s="95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</row>
    <row r="17" spans="1:26" ht="12.5" x14ac:dyDescent="0.25">
      <c r="A17" s="95"/>
      <c r="B17" s="102"/>
      <c r="C17" s="121"/>
      <c r="D17" s="88"/>
      <c r="E17" s="121" t="s">
        <v>77</v>
      </c>
      <c r="F17" s="206">
        <f>Directivos!J2</f>
        <v>0</v>
      </c>
      <c r="G17" s="207">
        <f>(F17*100)/F19</f>
        <v>0</v>
      </c>
      <c r="H17" s="204"/>
      <c r="I17" s="122" t="s">
        <v>4</v>
      </c>
      <c r="J17" s="208">
        <f>Directivos!I2</f>
        <v>4</v>
      </c>
      <c r="K17" s="209">
        <f>(J17*100)/J18</f>
        <v>100</v>
      </c>
      <c r="L17" s="88"/>
      <c r="M17" s="104"/>
      <c r="N17" s="95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</row>
    <row r="18" spans="1:26" ht="12.5" x14ac:dyDescent="0.25">
      <c r="A18" s="95"/>
      <c r="B18" s="102"/>
      <c r="C18" s="121"/>
      <c r="D18" s="88"/>
      <c r="E18" s="122" t="s">
        <v>8</v>
      </c>
      <c r="F18" s="116">
        <f>Directivos!J3</f>
        <v>1</v>
      </c>
      <c r="G18" s="117">
        <f>(F18*100)/F19</f>
        <v>25</v>
      </c>
      <c r="H18" s="204"/>
      <c r="I18" s="105" t="s">
        <v>172</v>
      </c>
      <c r="J18" s="106">
        <f t="shared" ref="J18:K18" si="0">SUM(J16:J17)</f>
        <v>4</v>
      </c>
      <c r="K18" s="118">
        <f t="shared" si="0"/>
        <v>100</v>
      </c>
      <c r="L18" s="200"/>
      <c r="M18" s="104"/>
      <c r="N18" s="95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</row>
    <row r="19" spans="1:26" ht="12.5" x14ac:dyDescent="0.25">
      <c r="A19" s="95"/>
      <c r="B19" s="102"/>
      <c r="C19" s="121"/>
      <c r="D19" s="88"/>
      <c r="E19" s="105" t="s">
        <v>172</v>
      </c>
      <c r="F19" s="106">
        <f t="shared" ref="F19:G19" si="1">SUM(F16:F18)</f>
        <v>4</v>
      </c>
      <c r="G19" s="118">
        <f t="shared" si="1"/>
        <v>100</v>
      </c>
      <c r="H19" s="205"/>
      <c r="I19" s="266"/>
      <c r="J19" s="242"/>
      <c r="K19" s="210"/>
      <c r="L19" s="202"/>
      <c r="M19" s="104"/>
      <c r="N19" s="95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</row>
    <row r="20" spans="1:26" ht="12.5" x14ac:dyDescent="0.25">
      <c r="A20" s="95"/>
      <c r="B20" s="102"/>
      <c r="C20" s="121"/>
      <c r="D20" s="88"/>
      <c r="E20" s="159"/>
      <c r="F20" s="156"/>
      <c r="G20" s="156"/>
      <c r="H20" s="156"/>
      <c r="I20" s="156"/>
      <c r="J20" s="156"/>
      <c r="K20" s="161"/>
      <c r="L20" s="204"/>
      <c r="M20" s="104"/>
      <c r="N20" s="95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</row>
    <row r="21" spans="1:26" ht="15.75" customHeight="1" x14ac:dyDescent="0.25">
      <c r="A21" s="95"/>
      <c r="B21" s="102"/>
      <c r="C21" s="121"/>
      <c r="D21" s="211"/>
      <c r="E21" s="211"/>
      <c r="F21" s="211"/>
      <c r="G21" s="211"/>
      <c r="H21" s="211"/>
      <c r="I21" s="156"/>
      <c r="J21" s="156"/>
      <c r="K21" s="156"/>
      <c r="L21" s="204"/>
      <c r="M21" s="104"/>
      <c r="N21" s="95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</row>
    <row r="22" spans="1:26" ht="15.75" customHeight="1" x14ac:dyDescent="0.25">
      <c r="A22" s="95"/>
      <c r="B22" s="102"/>
      <c r="C22" s="121"/>
      <c r="D22" s="203"/>
      <c r="E22" s="203"/>
      <c r="F22" s="203"/>
      <c r="G22" s="203"/>
      <c r="H22" s="204"/>
      <c r="I22" s="205"/>
      <c r="J22" s="203"/>
      <c r="K22" s="203"/>
      <c r="L22" s="204"/>
      <c r="M22" s="104"/>
      <c r="N22" s="95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</row>
    <row r="23" spans="1:26" ht="15.75" customHeight="1" x14ac:dyDescent="0.25">
      <c r="A23" s="95"/>
      <c r="B23" s="102"/>
      <c r="C23" s="199"/>
      <c r="D23" s="200"/>
      <c r="E23" s="200"/>
      <c r="F23" s="200"/>
      <c r="G23" s="200"/>
      <c r="H23" s="202"/>
      <c r="I23" s="201"/>
      <c r="J23" s="200"/>
      <c r="K23" s="200"/>
      <c r="L23" s="202"/>
      <c r="M23" s="104"/>
      <c r="N23" s="95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</row>
    <row r="24" spans="1:26" ht="15.75" customHeight="1" x14ac:dyDescent="0.25">
      <c r="A24" s="95"/>
      <c r="B24" s="123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5"/>
      <c r="N24" s="95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</row>
    <row r="25" spans="1:26" ht="6.75" customHeight="1" x14ac:dyDescent="0.25">
      <c r="A25" s="95"/>
      <c r="B25" s="96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8"/>
      <c r="N25" s="95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</row>
    <row r="26" spans="1:26" ht="15" customHeight="1" x14ac:dyDescent="0.25">
      <c r="A26" s="95"/>
      <c r="B26" s="99"/>
      <c r="C26" s="221" t="s">
        <v>214</v>
      </c>
      <c r="D26" s="214"/>
      <c r="E26" s="214"/>
      <c r="F26" s="214"/>
      <c r="G26" s="214"/>
      <c r="H26" s="214"/>
      <c r="I26" s="214"/>
      <c r="J26" s="214"/>
      <c r="K26" s="214"/>
      <c r="L26" s="215"/>
      <c r="M26" s="100"/>
      <c r="N26" s="95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</row>
    <row r="27" spans="1:26" ht="15" customHeight="1" x14ac:dyDescent="0.25">
      <c r="A27" s="95"/>
      <c r="B27" s="99"/>
      <c r="C27" s="222" t="s">
        <v>182</v>
      </c>
      <c r="D27" s="214"/>
      <c r="E27" s="214"/>
      <c r="F27" s="214"/>
      <c r="G27" s="214"/>
      <c r="H27" s="214"/>
      <c r="I27" s="214"/>
      <c r="J27" s="214"/>
      <c r="K27" s="214"/>
      <c r="L27" s="215"/>
      <c r="M27" s="100"/>
      <c r="N27" s="95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</row>
    <row r="28" spans="1:26" ht="15" customHeight="1" x14ac:dyDescent="0.25">
      <c r="A28" s="95"/>
      <c r="B28" s="99"/>
      <c r="C28" s="222" t="s">
        <v>183</v>
      </c>
      <c r="D28" s="214"/>
      <c r="E28" s="214"/>
      <c r="F28" s="214"/>
      <c r="G28" s="214"/>
      <c r="H28" s="214"/>
      <c r="I28" s="214"/>
      <c r="J28" s="214"/>
      <c r="K28" s="214"/>
      <c r="L28" s="215"/>
      <c r="M28" s="100"/>
      <c r="N28" s="95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</row>
    <row r="29" spans="1:26" ht="9" customHeight="1" x14ac:dyDescent="0.25">
      <c r="A29" s="126"/>
      <c r="B29" s="127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9"/>
      <c r="N29" s="126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</row>
    <row r="30" spans="1:26" ht="25.5" customHeight="1" x14ac:dyDescent="0.25">
      <c r="A30" s="126"/>
      <c r="B30" s="130"/>
      <c r="C30" s="223" t="s">
        <v>184</v>
      </c>
      <c r="D30" s="220"/>
      <c r="E30" s="220"/>
      <c r="F30" s="220"/>
      <c r="G30" s="224"/>
      <c r="H30" s="131" t="s">
        <v>215</v>
      </c>
      <c r="I30" s="131" t="s">
        <v>216</v>
      </c>
      <c r="J30" s="131" t="s">
        <v>217</v>
      </c>
      <c r="K30" s="131" t="s">
        <v>218</v>
      </c>
      <c r="L30" s="132" t="s">
        <v>219</v>
      </c>
      <c r="M30" s="133"/>
      <c r="N30" s="126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</row>
    <row r="31" spans="1:26" ht="16.5" customHeight="1" x14ac:dyDescent="0.25">
      <c r="A31" s="126"/>
      <c r="B31" s="130"/>
      <c r="C31" s="225" t="s">
        <v>190</v>
      </c>
      <c r="D31" s="240" t="s">
        <v>220</v>
      </c>
      <c r="E31" s="241"/>
      <c r="F31" s="241"/>
      <c r="G31" s="242"/>
      <c r="H31" s="134">
        <f>Directivos!$O$1</f>
        <v>1</v>
      </c>
      <c r="I31" s="135">
        <f>Directivos!$O$4</f>
        <v>96</v>
      </c>
      <c r="J31" s="135">
        <f>Directivos!$O$5</f>
        <v>96</v>
      </c>
      <c r="K31" s="135">
        <f>Directivos!$O$2</f>
        <v>96</v>
      </c>
      <c r="L31" s="136" t="b">
        <f>Directivos!$O$3</f>
        <v>0</v>
      </c>
      <c r="M31" s="133"/>
      <c r="N31" s="126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</row>
    <row r="32" spans="1:26" ht="16.5" customHeight="1" x14ac:dyDescent="0.25">
      <c r="A32" s="126"/>
      <c r="B32" s="130"/>
      <c r="C32" s="226"/>
      <c r="D32" s="237" t="s">
        <v>41</v>
      </c>
      <c r="E32" s="238"/>
      <c r="F32" s="238"/>
      <c r="G32" s="239"/>
      <c r="H32" s="140">
        <f>Directivos!$P$1</f>
        <v>1</v>
      </c>
      <c r="I32" s="141">
        <f>Directivos!$P$4</f>
        <v>97</v>
      </c>
      <c r="J32" s="141">
        <f>Directivos!$P$5</f>
        <v>97</v>
      </c>
      <c r="K32" s="141">
        <f>Directivos!$P$2</f>
        <v>97</v>
      </c>
      <c r="L32" s="142" t="b">
        <f>Directivos!$P$3</f>
        <v>0</v>
      </c>
      <c r="M32" s="133"/>
      <c r="N32" s="126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</row>
    <row r="33" spans="1:26" ht="16.5" customHeight="1" x14ac:dyDescent="0.25">
      <c r="A33" s="126"/>
      <c r="B33" s="130"/>
      <c r="C33" s="226"/>
      <c r="D33" s="268" t="s">
        <v>221</v>
      </c>
      <c r="E33" s="269"/>
      <c r="F33" s="269"/>
      <c r="G33" s="245"/>
      <c r="H33" s="143">
        <f>Directivos!$R$1</f>
        <v>1</v>
      </c>
      <c r="I33" s="144">
        <f>Directivos!$R$4</f>
        <v>96.5</v>
      </c>
      <c r="J33" s="144">
        <f>Directivos!$R$5</f>
        <v>96.5</v>
      </c>
      <c r="K33" s="144">
        <f>Directivos!$R$2</f>
        <v>96.5</v>
      </c>
      <c r="L33" s="145" t="b">
        <f>Directivos!$R$3</f>
        <v>0</v>
      </c>
      <c r="M33" s="133"/>
      <c r="N33" s="126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</row>
    <row r="34" spans="1:26" ht="16.5" customHeight="1" x14ac:dyDescent="0.25">
      <c r="A34" s="126"/>
      <c r="B34" s="130"/>
      <c r="C34" s="226"/>
      <c r="D34" s="234" t="s">
        <v>44</v>
      </c>
      <c r="E34" s="235"/>
      <c r="F34" s="235"/>
      <c r="G34" s="236"/>
      <c r="H34" s="146">
        <f>Directivos!$T$1</f>
        <v>1</v>
      </c>
      <c r="I34" s="147">
        <f>Directivos!$T$4</f>
        <v>96</v>
      </c>
      <c r="J34" s="147">
        <f>Directivos!$T$5</f>
        <v>96</v>
      </c>
      <c r="K34" s="147">
        <f>Directivos!$T$2</f>
        <v>96</v>
      </c>
      <c r="L34" s="148" t="b">
        <f>Directivos!$T$3</f>
        <v>0</v>
      </c>
      <c r="M34" s="133"/>
      <c r="N34" s="126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</row>
    <row r="35" spans="1:26" ht="16.5" customHeight="1" x14ac:dyDescent="0.25">
      <c r="A35" s="126"/>
      <c r="B35" s="130"/>
      <c r="C35" s="226"/>
      <c r="D35" s="237" t="s">
        <v>222</v>
      </c>
      <c r="E35" s="238"/>
      <c r="F35" s="238"/>
      <c r="G35" s="239"/>
      <c r="H35" s="140">
        <f>Directivos!$U$1</f>
        <v>1</v>
      </c>
      <c r="I35" s="141">
        <f>Directivos!$U$4</f>
        <v>95</v>
      </c>
      <c r="J35" s="141">
        <f>Directivos!$U$5</f>
        <v>95</v>
      </c>
      <c r="K35" s="141">
        <f>Directivos!$U$2</f>
        <v>95</v>
      </c>
      <c r="L35" s="142" t="b">
        <f>Directivos!$U$3</f>
        <v>0</v>
      </c>
      <c r="M35" s="133"/>
      <c r="N35" s="126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</row>
    <row r="36" spans="1:26" ht="16.5" customHeight="1" x14ac:dyDescent="0.25">
      <c r="A36" s="126"/>
      <c r="B36" s="130"/>
      <c r="C36" s="226"/>
      <c r="D36" s="268" t="s">
        <v>192</v>
      </c>
      <c r="E36" s="269"/>
      <c r="F36" s="269"/>
      <c r="G36" s="245"/>
      <c r="H36" s="143">
        <f>Directivos!$W$1</f>
        <v>1</v>
      </c>
      <c r="I36" s="144">
        <f>Directivos!$W$4</f>
        <v>95.5</v>
      </c>
      <c r="J36" s="144">
        <f>Directivos!$W$5</f>
        <v>95.5</v>
      </c>
      <c r="K36" s="144">
        <f>Directivos!$W$2</f>
        <v>95.5</v>
      </c>
      <c r="L36" s="145" t="b">
        <f>Directivos!$W$3</f>
        <v>0</v>
      </c>
      <c r="M36" s="133"/>
      <c r="N36" s="126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</row>
    <row r="37" spans="1:26" ht="16.5" customHeight="1" x14ac:dyDescent="0.25">
      <c r="A37" s="126"/>
      <c r="B37" s="130"/>
      <c r="C37" s="226"/>
      <c r="D37" s="234" t="s">
        <v>48</v>
      </c>
      <c r="E37" s="235"/>
      <c r="F37" s="235"/>
      <c r="G37" s="236"/>
      <c r="H37" s="146">
        <f>Directivos!$Y$1</f>
        <v>1</v>
      </c>
      <c r="I37" s="147">
        <f>Directivos!$Y$4</f>
        <v>97</v>
      </c>
      <c r="J37" s="147">
        <f>Directivos!$Y$5</f>
        <v>97</v>
      </c>
      <c r="K37" s="147">
        <f>Directivos!$Y$2</f>
        <v>97</v>
      </c>
      <c r="L37" s="148" t="b">
        <f>Directivos!$Y$3</f>
        <v>0</v>
      </c>
      <c r="M37" s="133"/>
      <c r="N37" s="126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</row>
    <row r="38" spans="1:26" ht="16.5" customHeight="1" x14ac:dyDescent="0.25">
      <c r="A38" s="126"/>
      <c r="B38" s="130"/>
      <c r="C38" s="226"/>
      <c r="D38" s="237" t="s">
        <v>49</v>
      </c>
      <c r="E38" s="238"/>
      <c r="F38" s="238"/>
      <c r="G38" s="239"/>
      <c r="H38" s="140">
        <f>Directivos!$Z$1</f>
        <v>1</v>
      </c>
      <c r="I38" s="141">
        <f>Directivos!$Z$4</f>
        <v>96</v>
      </c>
      <c r="J38" s="141">
        <f>Directivos!$Z$5</f>
        <v>96</v>
      </c>
      <c r="K38" s="141">
        <f>Directivos!$Z$2</f>
        <v>96</v>
      </c>
      <c r="L38" s="142" t="b">
        <f>Directivos!$Z$3</f>
        <v>0</v>
      </c>
      <c r="M38" s="133"/>
      <c r="N38" s="126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</row>
    <row r="39" spans="1:26" ht="16.5" customHeight="1" x14ac:dyDescent="0.25">
      <c r="A39" s="126"/>
      <c r="B39" s="130"/>
      <c r="C39" s="226"/>
      <c r="D39" s="268" t="s">
        <v>193</v>
      </c>
      <c r="E39" s="269"/>
      <c r="F39" s="269"/>
      <c r="G39" s="245"/>
      <c r="H39" s="143">
        <f>Directivos!$AB$1</f>
        <v>1</v>
      </c>
      <c r="I39" s="144">
        <f>Directivos!$AB$4</f>
        <v>96.5</v>
      </c>
      <c r="J39" s="144">
        <f>Directivos!$AB$5</f>
        <v>96.5</v>
      </c>
      <c r="K39" s="144">
        <f>Directivos!$AB$2</f>
        <v>96.5</v>
      </c>
      <c r="L39" s="145" t="b">
        <f>Directivos!$AB$3</f>
        <v>0</v>
      </c>
      <c r="M39" s="133"/>
      <c r="N39" s="126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</row>
    <row r="40" spans="1:26" ht="16.5" customHeight="1" x14ac:dyDescent="0.25">
      <c r="A40" s="126"/>
      <c r="B40" s="130"/>
      <c r="C40" s="226"/>
      <c r="D40" s="234" t="s">
        <v>52</v>
      </c>
      <c r="E40" s="235"/>
      <c r="F40" s="235"/>
      <c r="G40" s="236"/>
      <c r="H40" s="146">
        <f>Directivos!$AD$1</f>
        <v>1</v>
      </c>
      <c r="I40" s="147">
        <f>Directivos!$AD$4</f>
        <v>96</v>
      </c>
      <c r="J40" s="147">
        <f>Directivos!$AD$5</f>
        <v>96</v>
      </c>
      <c r="K40" s="147">
        <f>Directivos!$AD$2</f>
        <v>96</v>
      </c>
      <c r="L40" s="148" t="b">
        <f>Directivos!$AD$3</f>
        <v>0</v>
      </c>
      <c r="M40" s="133"/>
      <c r="N40" s="126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</row>
    <row r="41" spans="1:26" ht="16.5" customHeight="1" x14ac:dyDescent="0.25">
      <c r="A41" s="126"/>
      <c r="B41" s="130"/>
      <c r="C41" s="226"/>
      <c r="D41" s="237" t="s">
        <v>194</v>
      </c>
      <c r="E41" s="238"/>
      <c r="F41" s="238"/>
      <c r="G41" s="239"/>
      <c r="H41" s="140">
        <f>Directivos!$AE$1</f>
        <v>1</v>
      </c>
      <c r="I41" s="141">
        <f>Directivos!$AE$4</f>
        <v>97</v>
      </c>
      <c r="J41" s="141">
        <f>Directivos!$AE$5</f>
        <v>97</v>
      </c>
      <c r="K41" s="141">
        <f>Directivos!$AE$2</f>
        <v>97</v>
      </c>
      <c r="L41" s="142" t="b">
        <f>Directivos!$AE$3</f>
        <v>0</v>
      </c>
      <c r="M41" s="133"/>
      <c r="N41" s="126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</row>
    <row r="42" spans="1:26" ht="16.5" customHeight="1" x14ac:dyDescent="0.25">
      <c r="A42" s="126"/>
      <c r="B42" s="130"/>
      <c r="C42" s="227"/>
      <c r="D42" s="228" t="s">
        <v>195</v>
      </c>
      <c r="E42" s="229"/>
      <c r="F42" s="229"/>
      <c r="G42" s="230"/>
      <c r="H42" s="149">
        <f>Directivos!$AG$1</f>
        <v>1</v>
      </c>
      <c r="I42" s="150">
        <f>Directivos!$AG$4</f>
        <v>96.5</v>
      </c>
      <c r="J42" s="150">
        <f>Directivos!$AG$5</f>
        <v>96.5</v>
      </c>
      <c r="K42" s="150">
        <f>Directivos!$AG$2</f>
        <v>96.5</v>
      </c>
      <c r="L42" s="151" t="b">
        <f>Directivos!$AG$3</f>
        <v>0</v>
      </c>
      <c r="M42" s="133"/>
      <c r="N42" s="126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</row>
    <row r="43" spans="1:26" ht="16.5" customHeight="1" x14ac:dyDescent="0.25">
      <c r="A43" s="126"/>
      <c r="B43" s="130"/>
      <c r="C43" s="225" t="s">
        <v>196</v>
      </c>
      <c r="D43" s="240" t="s">
        <v>57</v>
      </c>
      <c r="E43" s="241"/>
      <c r="F43" s="241"/>
      <c r="G43" s="242"/>
      <c r="H43" s="134">
        <f>Directivos!$AM$1</f>
        <v>1</v>
      </c>
      <c r="I43" s="135">
        <f>Directivos!$AM$4</f>
        <v>97</v>
      </c>
      <c r="J43" s="135">
        <f>Directivos!$AM$5</f>
        <v>97</v>
      </c>
      <c r="K43" s="135">
        <f>Directivos!$AM$2</f>
        <v>97</v>
      </c>
      <c r="L43" s="136" t="b">
        <f>Directivos!$AM$3</f>
        <v>0</v>
      </c>
      <c r="M43" s="133"/>
      <c r="N43" s="126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</row>
    <row r="44" spans="1:26" ht="16.5" customHeight="1" x14ac:dyDescent="0.25">
      <c r="A44" s="126"/>
      <c r="B44" s="130"/>
      <c r="C44" s="226"/>
      <c r="D44" s="243" t="s">
        <v>58</v>
      </c>
      <c r="E44" s="214"/>
      <c r="F44" s="214"/>
      <c r="G44" s="215"/>
      <c r="H44" s="137">
        <f>Directivos!$AN$1</f>
        <v>1</v>
      </c>
      <c r="I44" s="138">
        <f>Directivos!$AN$4</f>
        <v>96</v>
      </c>
      <c r="J44" s="138">
        <f>Directivos!$AN$5</f>
        <v>96</v>
      </c>
      <c r="K44" s="138">
        <f>Directivos!$AN$2</f>
        <v>96</v>
      </c>
      <c r="L44" s="139" t="b">
        <f>Directivos!$AN$3</f>
        <v>0</v>
      </c>
      <c r="M44" s="133"/>
      <c r="N44" s="126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</row>
    <row r="45" spans="1:26" ht="16.5" customHeight="1" x14ac:dyDescent="0.25">
      <c r="A45" s="126"/>
      <c r="B45" s="130"/>
      <c r="C45" s="226"/>
      <c r="D45" s="237" t="s">
        <v>59</v>
      </c>
      <c r="E45" s="238"/>
      <c r="F45" s="238"/>
      <c r="G45" s="239"/>
      <c r="H45" s="140">
        <f>Directivos!$AO$1</f>
        <v>1</v>
      </c>
      <c r="I45" s="141">
        <f>Directivos!$AO$4</f>
        <v>96</v>
      </c>
      <c r="J45" s="141">
        <f>Directivos!$AO$5</f>
        <v>96</v>
      </c>
      <c r="K45" s="141">
        <f>Directivos!$AO$2</f>
        <v>96</v>
      </c>
      <c r="L45" s="142" t="b">
        <f>Directivos!$AO$3</f>
        <v>0</v>
      </c>
      <c r="M45" s="133"/>
      <c r="N45" s="126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</row>
    <row r="46" spans="1:26" ht="16.5" customHeight="1" x14ac:dyDescent="0.25">
      <c r="A46" s="126"/>
      <c r="B46" s="130"/>
      <c r="C46" s="227"/>
      <c r="D46" s="228" t="s">
        <v>197</v>
      </c>
      <c r="E46" s="229"/>
      <c r="F46" s="229"/>
      <c r="G46" s="230"/>
      <c r="H46" s="149">
        <f>Directivos!$AQ$1</f>
        <v>1</v>
      </c>
      <c r="I46" s="150">
        <f>Directivos!$AQ$4</f>
        <v>96.333333333333329</v>
      </c>
      <c r="J46" s="150">
        <f>Directivos!$AQ$5</f>
        <v>96.333333333333329</v>
      </c>
      <c r="K46" s="150">
        <f>Directivos!$AQ$2</f>
        <v>96.333333333333329</v>
      </c>
      <c r="L46" s="151" t="b">
        <f>Directivos!$AQ$3</f>
        <v>0</v>
      </c>
      <c r="M46" s="133"/>
      <c r="N46" s="126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</row>
    <row r="47" spans="1:26" ht="16.5" customHeight="1" x14ac:dyDescent="0.25">
      <c r="A47" s="126"/>
      <c r="B47" s="130"/>
      <c r="C47" s="152"/>
      <c r="D47" s="231" t="s">
        <v>198</v>
      </c>
      <c r="E47" s="220"/>
      <c r="F47" s="220"/>
      <c r="G47" s="232"/>
      <c r="H47" s="153">
        <f>Directivos!$AT$1</f>
        <v>1</v>
      </c>
      <c r="I47" s="154">
        <f>Directivos!$AT$4</f>
        <v>96.300000000000011</v>
      </c>
      <c r="J47" s="154">
        <f>Directivos!$AT$5</f>
        <v>96.300000000000011</v>
      </c>
      <c r="K47" s="154">
        <f>Directivos!$AT$2</f>
        <v>96.300000000000011</v>
      </c>
      <c r="L47" s="155" t="b">
        <f>Directivos!$AT$3</f>
        <v>0</v>
      </c>
      <c r="M47" s="133"/>
      <c r="N47" s="126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</row>
    <row r="48" spans="1:26" ht="6.75" customHeight="1" x14ac:dyDescent="0.25">
      <c r="A48" s="95"/>
      <c r="B48" s="99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00"/>
      <c r="N48" s="95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</row>
    <row r="49" spans="1:26" ht="11.25" customHeight="1" x14ac:dyDescent="0.25">
      <c r="A49" s="95"/>
      <c r="B49" s="99"/>
      <c r="C49" s="157" t="s">
        <v>223</v>
      </c>
      <c r="D49" s="157"/>
      <c r="E49" s="88"/>
      <c r="F49" s="88"/>
      <c r="G49" s="88"/>
      <c r="H49" s="88"/>
      <c r="I49" s="88"/>
      <c r="J49" s="88"/>
      <c r="K49" s="88"/>
      <c r="L49" s="88"/>
      <c r="M49" s="100"/>
      <c r="N49" s="95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</row>
    <row r="50" spans="1:26" ht="11.25" customHeight="1" x14ac:dyDescent="0.25">
      <c r="A50" s="95"/>
      <c r="B50" s="99"/>
      <c r="C50" s="157" t="s">
        <v>224</v>
      </c>
      <c r="D50" s="157"/>
      <c r="E50" s="88"/>
      <c r="F50" s="88"/>
      <c r="G50" s="88"/>
      <c r="H50" s="88"/>
      <c r="I50" s="88"/>
      <c r="J50" s="88"/>
      <c r="K50" s="88"/>
      <c r="L50" s="88"/>
      <c r="M50" s="100"/>
      <c r="N50" s="95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</row>
    <row r="51" spans="1:26" ht="11.25" customHeight="1" x14ac:dyDescent="0.25">
      <c r="A51" s="95"/>
      <c r="B51" s="99"/>
      <c r="C51" s="157" t="s">
        <v>225</v>
      </c>
      <c r="D51" s="157"/>
      <c r="E51" s="88"/>
      <c r="F51" s="88"/>
      <c r="G51" s="88"/>
      <c r="H51" s="88"/>
      <c r="I51" s="88"/>
      <c r="J51" s="88"/>
      <c r="K51" s="88"/>
      <c r="L51" s="88"/>
      <c r="M51" s="100"/>
      <c r="N51" s="95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</row>
    <row r="52" spans="1:26" ht="11.25" customHeight="1" x14ac:dyDescent="0.25">
      <c r="A52" s="95"/>
      <c r="B52" s="99"/>
      <c r="C52" s="157" t="s">
        <v>226</v>
      </c>
      <c r="D52" s="157"/>
      <c r="E52" s="88"/>
      <c r="F52" s="88"/>
      <c r="G52" s="88"/>
      <c r="H52" s="88"/>
      <c r="I52" s="88"/>
      <c r="J52" s="88"/>
      <c r="K52" s="88"/>
      <c r="L52" s="88"/>
      <c r="M52" s="100"/>
      <c r="N52" s="95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</row>
    <row r="53" spans="1:26" ht="11.25" customHeight="1" x14ac:dyDescent="0.25">
      <c r="A53" s="95"/>
      <c r="B53" s="99"/>
      <c r="C53" s="157" t="s">
        <v>227</v>
      </c>
      <c r="D53" s="157"/>
      <c r="E53" s="88"/>
      <c r="F53" s="88"/>
      <c r="G53" s="88"/>
      <c r="H53" s="88"/>
      <c r="I53" s="88"/>
      <c r="J53" s="88"/>
      <c r="K53" s="88"/>
      <c r="L53" s="88"/>
      <c r="M53" s="100"/>
      <c r="N53" s="95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</row>
    <row r="54" spans="1:26" ht="6.75" customHeight="1" x14ac:dyDescent="0.25">
      <c r="A54" s="158"/>
      <c r="B54" s="123"/>
      <c r="C54" s="119"/>
      <c r="D54" s="119"/>
      <c r="E54" s="119"/>
      <c r="F54" s="119"/>
      <c r="G54" s="119"/>
      <c r="H54" s="119"/>
      <c r="I54" s="119"/>
      <c r="J54" s="119"/>
      <c r="K54" s="119"/>
      <c r="L54" s="119"/>
      <c r="M54" s="125"/>
      <c r="N54" s="158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</row>
    <row r="55" spans="1:26" ht="9" customHeight="1" x14ac:dyDescent="0.25">
      <c r="A55" s="159"/>
      <c r="B55" s="160"/>
      <c r="C55" s="160"/>
      <c r="D55" s="160"/>
      <c r="E55" s="160"/>
      <c r="F55" s="160"/>
      <c r="G55" s="160"/>
      <c r="H55" s="160"/>
      <c r="I55" s="160"/>
      <c r="J55" s="160"/>
      <c r="K55" s="160"/>
      <c r="L55" s="160"/>
      <c r="M55" s="160"/>
      <c r="N55" s="161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</row>
    <row r="56" spans="1:26" ht="9" customHeight="1" x14ac:dyDescent="0.25">
      <c r="A56" s="126"/>
      <c r="B56" s="162"/>
      <c r="C56" s="163"/>
      <c r="D56" s="163"/>
      <c r="E56" s="163"/>
      <c r="F56" s="163"/>
      <c r="G56" s="163"/>
      <c r="H56" s="163"/>
      <c r="I56" s="163"/>
      <c r="J56" s="163"/>
      <c r="K56" s="163"/>
      <c r="L56" s="163"/>
      <c r="M56" s="164"/>
      <c r="N56" s="126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</row>
    <row r="57" spans="1:26" ht="11.25" customHeight="1" x14ac:dyDescent="0.25">
      <c r="A57" s="126"/>
      <c r="B57" s="127"/>
      <c r="C57" s="233" t="s">
        <v>204</v>
      </c>
      <c r="D57" s="214"/>
      <c r="E57" s="214"/>
      <c r="F57" s="214"/>
      <c r="G57" s="214"/>
      <c r="H57" s="214"/>
      <c r="I57" s="214"/>
      <c r="J57" s="214"/>
      <c r="K57" s="214"/>
      <c r="L57" s="215"/>
      <c r="M57" s="129"/>
      <c r="N57" s="126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</row>
    <row r="58" spans="1:26" ht="9" customHeight="1" x14ac:dyDescent="0.25">
      <c r="A58" s="126"/>
      <c r="B58" s="127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129"/>
      <c r="N58" s="126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</row>
    <row r="59" spans="1:26" ht="11.25" customHeight="1" x14ac:dyDescent="0.25">
      <c r="A59" s="126"/>
      <c r="B59" s="127"/>
      <c r="C59" s="87"/>
      <c r="D59" s="87"/>
      <c r="E59" s="87"/>
      <c r="F59" s="88"/>
      <c r="G59" s="88"/>
      <c r="H59" s="88"/>
      <c r="I59" s="88"/>
      <c r="J59" s="88"/>
      <c r="K59" s="88"/>
      <c r="L59" s="88"/>
      <c r="M59" s="129"/>
      <c r="N59" s="126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</row>
    <row r="60" spans="1:26" ht="11.25" customHeight="1" x14ac:dyDescent="0.25">
      <c r="A60" s="126"/>
      <c r="B60" s="127"/>
      <c r="C60" s="87"/>
      <c r="D60" s="87"/>
      <c r="E60" s="87"/>
      <c r="F60" s="87"/>
      <c r="G60" s="87"/>
      <c r="H60" s="88"/>
      <c r="I60" s="88"/>
      <c r="J60" s="88"/>
      <c r="K60" s="88"/>
      <c r="L60" s="88"/>
      <c r="M60" s="129"/>
      <c r="N60" s="126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</row>
    <row r="61" spans="1:26" ht="11.25" customHeight="1" x14ac:dyDescent="0.25">
      <c r="A61" s="126"/>
      <c r="B61" s="127"/>
      <c r="C61" s="87"/>
      <c r="D61" s="87"/>
      <c r="E61" s="87"/>
      <c r="F61" s="87"/>
      <c r="G61" s="87"/>
      <c r="H61" s="88"/>
      <c r="I61" s="88"/>
      <c r="J61" s="88"/>
      <c r="K61" s="88"/>
      <c r="L61" s="88"/>
      <c r="M61" s="129"/>
      <c r="N61" s="126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</row>
    <row r="62" spans="1:26" ht="11.25" customHeight="1" x14ac:dyDescent="0.25">
      <c r="A62" s="126"/>
      <c r="B62" s="127"/>
      <c r="C62" s="87"/>
      <c r="D62" s="87"/>
      <c r="E62" s="87"/>
      <c r="F62" s="87"/>
      <c r="G62" s="87"/>
      <c r="H62" s="88"/>
      <c r="I62" s="88"/>
      <c r="J62" s="88"/>
      <c r="K62" s="88"/>
      <c r="L62" s="88"/>
      <c r="M62" s="129"/>
      <c r="N62" s="126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</row>
    <row r="63" spans="1:26" ht="11.25" customHeight="1" x14ac:dyDescent="0.25">
      <c r="A63" s="126"/>
      <c r="B63" s="127"/>
      <c r="C63" s="87"/>
      <c r="D63" s="87"/>
      <c r="E63" s="87"/>
      <c r="F63" s="87"/>
      <c r="G63" s="87"/>
      <c r="H63" s="88"/>
      <c r="I63" s="88"/>
      <c r="J63" s="88"/>
      <c r="K63" s="88"/>
      <c r="L63" s="88"/>
      <c r="M63" s="129"/>
      <c r="N63" s="126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</row>
    <row r="64" spans="1:26" ht="11.25" customHeight="1" x14ac:dyDescent="0.25">
      <c r="A64" s="126"/>
      <c r="B64" s="127"/>
      <c r="C64" s="88"/>
      <c r="D64" s="88"/>
      <c r="E64" s="88"/>
      <c r="F64" s="88"/>
      <c r="G64" s="88"/>
      <c r="H64" s="88"/>
      <c r="I64" s="88"/>
      <c r="J64" s="88"/>
      <c r="K64" s="88"/>
      <c r="L64" s="88"/>
      <c r="M64" s="129"/>
      <c r="N64" s="126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</row>
    <row r="65" spans="1:26" ht="11.25" customHeight="1" x14ac:dyDescent="0.25">
      <c r="A65" s="126"/>
      <c r="B65" s="127"/>
      <c r="C65" s="88"/>
      <c r="D65" s="88"/>
      <c r="E65" s="88"/>
      <c r="F65" s="88"/>
      <c r="G65" s="88"/>
      <c r="H65" s="88"/>
      <c r="I65" s="88"/>
      <c r="J65" s="88"/>
      <c r="K65" s="88"/>
      <c r="L65" s="88"/>
      <c r="M65" s="129"/>
      <c r="N65" s="126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</row>
    <row r="66" spans="1:26" ht="11.25" customHeight="1" x14ac:dyDescent="0.25">
      <c r="A66" s="126"/>
      <c r="B66" s="127"/>
      <c r="C66" s="87"/>
      <c r="D66" s="87"/>
      <c r="E66" s="87"/>
      <c r="F66" s="87"/>
      <c r="G66" s="87"/>
      <c r="H66" s="88"/>
      <c r="I66" s="88"/>
      <c r="J66" s="88"/>
      <c r="K66" s="88"/>
      <c r="L66" s="88"/>
      <c r="M66" s="129"/>
      <c r="N66" s="126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</row>
    <row r="67" spans="1:26" ht="11.25" customHeight="1" x14ac:dyDescent="0.25">
      <c r="A67" s="126"/>
      <c r="B67" s="127"/>
      <c r="C67" s="87"/>
      <c r="D67" s="87"/>
      <c r="E67" s="87"/>
      <c r="F67" s="87"/>
      <c r="G67" s="87"/>
      <c r="H67" s="88"/>
      <c r="I67" s="88"/>
      <c r="J67" s="88"/>
      <c r="K67" s="88"/>
      <c r="L67" s="88"/>
      <c r="M67" s="129"/>
      <c r="N67" s="126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</row>
    <row r="68" spans="1:26" ht="11.25" customHeight="1" x14ac:dyDescent="0.25">
      <c r="A68" s="126"/>
      <c r="B68" s="127"/>
      <c r="C68" s="87"/>
      <c r="D68" s="87"/>
      <c r="E68" s="87"/>
      <c r="F68" s="87"/>
      <c r="G68" s="87"/>
      <c r="H68" s="88"/>
      <c r="I68" s="88"/>
      <c r="J68" s="88"/>
      <c r="K68" s="88"/>
      <c r="L68" s="88"/>
      <c r="M68" s="129"/>
      <c r="N68" s="126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</row>
    <row r="69" spans="1:26" ht="11.25" customHeight="1" x14ac:dyDescent="0.25">
      <c r="A69" s="126"/>
      <c r="B69" s="127"/>
      <c r="C69" s="87"/>
      <c r="D69" s="87"/>
      <c r="E69" s="87"/>
      <c r="F69" s="87"/>
      <c r="G69" s="87"/>
      <c r="H69" s="88"/>
      <c r="I69" s="88"/>
      <c r="J69" s="88"/>
      <c r="K69" s="88"/>
      <c r="L69" s="88"/>
      <c r="M69" s="129"/>
      <c r="N69" s="126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</row>
    <row r="70" spans="1:26" ht="11.25" customHeight="1" x14ac:dyDescent="0.25">
      <c r="A70" s="126"/>
      <c r="B70" s="127"/>
      <c r="C70" s="87"/>
      <c r="D70" s="87"/>
      <c r="E70" s="87"/>
      <c r="F70" s="87"/>
      <c r="G70" s="87"/>
      <c r="H70" s="88"/>
      <c r="I70" s="88"/>
      <c r="J70" s="88"/>
      <c r="K70" s="88"/>
      <c r="L70" s="88"/>
      <c r="M70" s="129"/>
      <c r="N70" s="126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</row>
    <row r="71" spans="1:26" ht="11.25" customHeight="1" x14ac:dyDescent="0.25">
      <c r="A71" s="126"/>
      <c r="B71" s="127"/>
      <c r="C71" s="88"/>
      <c r="D71" s="88"/>
      <c r="E71" s="88"/>
      <c r="F71" s="88"/>
      <c r="G71" s="88"/>
      <c r="H71" s="88"/>
      <c r="I71" s="88"/>
      <c r="J71" s="88"/>
      <c r="K71" s="88"/>
      <c r="L71" s="88"/>
      <c r="M71" s="129"/>
      <c r="N71" s="126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</row>
    <row r="72" spans="1:26" ht="11.25" customHeight="1" x14ac:dyDescent="0.25">
      <c r="A72" s="126"/>
      <c r="B72" s="127"/>
      <c r="C72" s="88"/>
      <c r="D72" s="88"/>
      <c r="E72" s="88"/>
      <c r="F72" s="88"/>
      <c r="G72" s="88"/>
      <c r="H72" s="88"/>
      <c r="I72" s="88"/>
      <c r="J72" s="88"/>
      <c r="K72" s="88"/>
      <c r="L72" s="88"/>
      <c r="M72" s="129"/>
      <c r="N72" s="126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</row>
    <row r="73" spans="1:26" ht="11.25" customHeight="1" x14ac:dyDescent="0.25">
      <c r="A73" s="126"/>
      <c r="B73" s="127"/>
      <c r="C73" s="88"/>
      <c r="D73" s="88"/>
      <c r="E73" s="88"/>
      <c r="F73" s="88"/>
      <c r="G73" s="88"/>
      <c r="H73" s="88"/>
      <c r="I73" s="88"/>
      <c r="J73" s="88"/>
      <c r="K73" s="88"/>
      <c r="L73" s="88"/>
      <c r="M73" s="129"/>
      <c r="N73" s="126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</row>
    <row r="74" spans="1:26" ht="11.25" customHeight="1" x14ac:dyDescent="0.25">
      <c r="A74" s="126"/>
      <c r="B74" s="127"/>
      <c r="C74" s="88"/>
      <c r="D74" s="88"/>
      <c r="E74" s="88"/>
      <c r="F74" s="88"/>
      <c r="G74" s="88"/>
      <c r="H74" s="88"/>
      <c r="I74" s="88"/>
      <c r="J74" s="88"/>
      <c r="K74" s="88"/>
      <c r="L74" s="88"/>
      <c r="M74" s="129"/>
      <c r="N74" s="126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</row>
    <row r="75" spans="1:26" ht="11.25" customHeight="1" x14ac:dyDescent="0.25">
      <c r="A75" s="126"/>
      <c r="B75" s="127"/>
      <c r="C75" s="88"/>
      <c r="D75" s="88"/>
      <c r="E75" s="88"/>
      <c r="F75" s="88"/>
      <c r="G75" s="88"/>
      <c r="H75" s="88"/>
      <c r="I75" s="88"/>
      <c r="J75" s="88"/>
      <c r="K75" s="88"/>
      <c r="L75" s="88"/>
      <c r="M75" s="129"/>
      <c r="N75" s="126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</row>
    <row r="76" spans="1:26" ht="11.25" customHeight="1" x14ac:dyDescent="0.25">
      <c r="A76" s="126"/>
      <c r="B76" s="127"/>
      <c r="C76" s="88"/>
      <c r="D76" s="88"/>
      <c r="E76" s="88"/>
      <c r="F76" s="88"/>
      <c r="G76" s="88"/>
      <c r="H76" s="88"/>
      <c r="I76" s="88"/>
      <c r="J76" s="88"/>
      <c r="K76" s="88"/>
      <c r="L76" s="88"/>
      <c r="M76" s="129"/>
      <c r="N76" s="126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</row>
    <row r="77" spans="1:26" ht="11.25" customHeight="1" x14ac:dyDescent="0.25">
      <c r="A77" s="126"/>
      <c r="B77" s="127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129"/>
      <c r="N77" s="126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</row>
    <row r="78" spans="1:26" ht="11.25" customHeight="1" x14ac:dyDescent="0.25">
      <c r="A78" s="126"/>
      <c r="B78" s="127"/>
      <c r="C78" s="87"/>
      <c r="D78" s="87"/>
      <c r="E78" s="87"/>
      <c r="F78" s="87"/>
      <c r="G78" s="87"/>
      <c r="H78" s="88"/>
      <c r="I78" s="88"/>
      <c r="J78" s="88"/>
      <c r="K78" s="88"/>
      <c r="L78" s="88"/>
      <c r="M78" s="129"/>
      <c r="N78" s="126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</row>
    <row r="79" spans="1:26" ht="11.25" customHeight="1" x14ac:dyDescent="0.25">
      <c r="A79" s="126"/>
      <c r="B79" s="127"/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129"/>
      <c r="N79" s="126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</row>
    <row r="80" spans="1:26" ht="11.25" customHeight="1" x14ac:dyDescent="0.25">
      <c r="A80" s="126"/>
      <c r="B80" s="127"/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129"/>
      <c r="N80" s="126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</row>
    <row r="81" spans="1:26" ht="11.25" customHeight="1" x14ac:dyDescent="0.25">
      <c r="A81" s="126"/>
      <c r="B81" s="127"/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129"/>
      <c r="N81" s="126"/>
      <c r="O81" s="85"/>
      <c r="P81" s="85"/>
      <c r="Q81" s="85"/>
      <c r="R81" s="85"/>
      <c r="S81" s="85"/>
      <c r="T81" s="85"/>
      <c r="U81" s="85"/>
      <c r="V81" s="85"/>
      <c r="W81" s="85"/>
      <c r="X81" s="85"/>
      <c r="Y81" s="85"/>
      <c r="Z81" s="85"/>
    </row>
    <row r="82" spans="1:26" ht="15.75" customHeight="1" x14ac:dyDescent="0.25">
      <c r="A82" s="126"/>
      <c r="B82" s="165"/>
      <c r="C82" s="128"/>
      <c r="D82" s="128"/>
      <c r="E82" s="128"/>
      <c r="F82" s="128"/>
      <c r="G82" s="128"/>
      <c r="H82" s="128"/>
      <c r="I82" s="128"/>
      <c r="J82" s="128"/>
      <c r="K82" s="128"/>
      <c r="L82" s="128"/>
      <c r="M82" s="166"/>
      <c r="N82" s="126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</row>
    <row r="83" spans="1:26" ht="15.75" customHeight="1" x14ac:dyDescent="0.25">
      <c r="A83" s="126"/>
      <c r="B83" s="162"/>
      <c r="C83" s="167"/>
      <c r="D83" s="167"/>
      <c r="E83" s="167"/>
      <c r="F83" s="167"/>
      <c r="G83" s="168"/>
      <c r="H83" s="162"/>
      <c r="I83" s="167"/>
      <c r="J83" s="167"/>
      <c r="K83" s="167"/>
      <c r="L83" s="167"/>
      <c r="M83" s="164"/>
      <c r="N83" s="126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</row>
    <row r="84" spans="1:26" ht="15" customHeight="1" x14ac:dyDescent="0.25">
      <c r="A84" s="126"/>
      <c r="B84" s="130"/>
      <c r="C84" s="252" t="s">
        <v>205</v>
      </c>
      <c r="D84" s="220"/>
      <c r="E84" s="220"/>
      <c r="F84" s="253"/>
      <c r="G84" s="126"/>
      <c r="H84" s="130"/>
      <c r="I84" s="254" t="s">
        <v>206</v>
      </c>
      <c r="J84" s="255"/>
      <c r="K84" s="255"/>
      <c r="L84" s="256"/>
      <c r="M84" s="133"/>
      <c r="N84" s="126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</row>
    <row r="85" spans="1:26" ht="15" customHeight="1" x14ac:dyDescent="0.25">
      <c r="A85" s="126"/>
      <c r="B85" s="130"/>
      <c r="C85" s="247" t="s">
        <v>207</v>
      </c>
      <c r="D85" s="232"/>
      <c r="E85" s="106" t="s">
        <v>17</v>
      </c>
      <c r="F85" s="107" t="s">
        <v>168</v>
      </c>
      <c r="G85" s="126"/>
      <c r="H85" s="130"/>
      <c r="I85" s="257" t="s">
        <v>208</v>
      </c>
      <c r="J85" s="232"/>
      <c r="K85" s="169" t="s">
        <v>209</v>
      </c>
      <c r="L85" s="170" t="s">
        <v>168</v>
      </c>
      <c r="M85" s="133"/>
      <c r="N85" s="126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</row>
    <row r="86" spans="1:26" ht="15" customHeight="1" x14ac:dyDescent="0.25">
      <c r="A86" s="126"/>
      <c r="B86" s="130"/>
      <c r="C86" s="258" t="s">
        <v>210</v>
      </c>
      <c r="D86" s="259"/>
      <c r="E86" s="212">
        <f>Directivos!AU1</f>
        <v>0</v>
      </c>
      <c r="F86" s="172">
        <f>(E86*100)/H47</f>
        <v>0</v>
      </c>
      <c r="G86" s="126"/>
      <c r="H86" s="130"/>
      <c r="I86" s="260" t="s">
        <v>69</v>
      </c>
      <c r="J86" s="261"/>
      <c r="K86" s="173">
        <f>Directivos!AI1</f>
        <v>1</v>
      </c>
      <c r="L86" s="174">
        <f t="shared" ref="L86:L92" si="2">($K86*100)/$K$93</f>
        <v>33.333333333333336</v>
      </c>
      <c r="M86" s="133"/>
      <c r="N86" s="126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</row>
    <row r="87" spans="1:26" ht="15" customHeight="1" x14ac:dyDescent="0.25">
      <c r="A87" s="126"/>
      <c r="B87" s="130"/>
      <c r="C87" s="244" t="s">
        <v>211</v>
      </c>
      <c r="D87" s="245"/>
      <c r="E87" s="175">
        <f>Directivos!AU2</f>
        <v>0</v>
      </c>
      <c r="F87" s="176">
        <f>(E87*100)/H47</f>
        <v>0</v>
      </c>
      <c r="G87" s="126"/>
      <c r="H87" s="130"/>
      <c r="I87" s="248" t="s">
        <v>74</v>
      </c>
      <c r="J87" s="245"/>
      <c r="K87" s="177">
        <f>Directivos!AI2</f>
        <v>1</v>
      </c>
      <c r="L87" s="178">
        <f t="shared" si="2"/>
        <v>33.333333333333336</v>
      </c>
      <c r="M87" s="133"/>
      <c r="N87" s="126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</row>
    <row r="88" spans="1:26" ht="15" customHeight="1" x14ac:dyDescent="0.25">
      <c r="A88" s="126"/>
      <c r="B88" s="130"/>
      <c r="C88" s="246" t="s">
        <v>159</v>
      </c>
      <c r="D88" s="230"/>
      <c r="E88" s="179">
        <f>Directivos!AU3</f>
        <v>1</v>
      </c>
      <c r="F88" s="180">
        <f>(E88*100)/H47</f>
        <v>100</v>
      </c>
      <c r="G88" s="126"/>
      <c r="H88" s="130"/>
      <c r="I88" s="248" t="s">
        <v>110</v>
      </c>
      <c r="J88" s="245"/>
      <c r="K88" s="177">
        <f>Directivos!AI3</f>
        <v>0</v>
      </c>
      <c r="L88" s="178">
        <f t="shared" si="2"/>
        <v>0</v>
      </c>
      <c r="M88" s="133"/>
      <c r="N88" s="126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</row>
    <row r="89" spans="1:26" ht="15" customHeight="1" x14ac:dyDescent="0.25">
      <c r="A89" s="126"/>
      <c r="B89" s="127"/>
      <c r="C89" s="247" t="s">
        <v>172</v>
      </c>
      <c r="D89" s="232"/>
      <c r="E89" s="188">
        <f t="shared" ref="E89:F89" si="3">SUM(E86:E88)</f>
        <v>1</v>
      </c>
      <c r="F89" s="181">
        <f t="shared" si="3"/>
        <v>100</v>
      </c>
      <c r="G89" s="182"/>
      <c r="H89" s="130"/>
      <c r="I89" s="248" t="s">
        <v>120</v>
      </c>
      <c r="J89" s="245"/>
      <c r="K89" s="177">
        <f>Directivos!AI4</f>
        <v>0</v>
      </c>
      <c r="L89" s="178">
        <f t="shared" si="2"/>
        <v>0</v>
      </c>
      <c r="M89" s="133"/>
      <c r="N89" s="126"/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5"/>
      <c r="Z89" s="85"/>
    </row>
    <row r="90" spans="1:26" ht="15" customHeight="1" x14ac:dyDescent="0.25">
      <c r="A90" s="126"/>
      <c r="B90" s="130"/>
      <c r="C90" s="163"/>
      <c r="D90" s="183"/>
      <c r="E90" s="183"/>
      <c r="F90" s="183"/>
      <c r="G90" s="126"/>
      <c r="H90" s="130"/>
      <c r="I90" s="248" t="s">
        <v>80</v>
      </c>
      <c r="J90" s="245"/>
      <c r="K90" s="177">
        <f>Directivos!AI5</f>
        <v>0</v>
      </c>
      <c r="L90" s="178">
        <f t="shared" si="2"/>
        <v>0</v>
      </c>
      <c r="M90" s="133"/>
      <c r="N90" s="126"/>
      <c r="O90" s="85"/>
      <c r="P90" s="85"/>
      <c r="Q90" s="85"/>
      <c r="R90" s="85"/>
      <c r="S90" s="85"/>
      <c r="T90" s="85"/>
      <c r="U90" s="85"/>
      <c r="V90" s="85"/>
      <c r="W90" s="85"/>
      <c r="X90" s="85"/>
      <c r="Y90" s="85"/>
      <c r="Z90" s="85"/>
    </row>
    <row r="91" spans="1:26" ht="15" customHeight="1" x14ac:dyDescent="0.25">
      <c r="A91" s="126"/>
      <c r="B91" s="130"/>
      <c r="C91" s="184"/>
      <c r="D91" s="184"/>
      <c r="E91" s="184"/>
      <c r="F91" s="184"/>
      <c r="G91" s="126"/>
      <c r="H91" s="130"/>
      <c r="I91" s="248" t="s">
        <v>75</v>
      </c>
      <c r="J91" s="245"/>
      <c r="K91" s="177">
        <f>Directivos!AI6</f>
        <v>1</v>
      </c>
      <c r="L91" s="178">
        <f t="shared" si="2"/>
        <v>33.333333333333336</v>
      </c>
      <c r="M91" s="133"/>
      <c r="N91" s="126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</row>
    <row r="92" spans="1:26" ht="15" customHeight="1" x14ac:dyDescent="0.25">
      <c r="A92" s="126"/>
      <c r="B92" s="130"/>
      <c r="C92" s="184"/>
      <c r="D92" s="184"/>
      <c r="E92" s="184"/>
      <c r="F92" s="184"/>
      <c r="G92" s="126"/>
      <c r="H92" s="130"/>
      <c r="I92" s="249" t="s">
        <v>118</v>
      </c>
      <c r="J92" s="250"/>
      <c r="K92" s="185">
        <f>Directivos!AI7</f>
        <v>0</v>
      </c>
      <c r="L92" s="186">
        <f t="shared" si="2"/>
        <v>0</v>
      </c>
      <c r="M92" s="133"/>
      <c r="N92" s="126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</row>
    <row r="93" spans="1:26" ht="15" customHeight="1" x14ac:dyDescent="0.25">
      <c r="A93" s="126"/>
      <c r="B93" s="130"/>
      <c r="C93" s="184"/>
      <c r="D93" s="184"/>
      <c r="E93" s="184"/>
      <c r="F93" s="184"/>
      <c r="G93" s="187"/>
      <c r="H93" s="130"/>
      <c r="I93" s="251" t="s">
        <v>172</v>
      </c>
      <c r="J93" s="232"/>
      <c r="K93" s="188">
        <f t="shared" ref="K93:L93" si="4">SUM(K86:K92)</f>
        <v>3</v>
      </c>
      <c r="L93" s="189">
        <f t="shared" si="4"/>
        <v>100</v>
      </c>
      <c r="M93" s="133"/>
      <c r="N93" s="126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5"/>
    </row>
    <row r="94" spans="1:26" ht="32.25" customHeight="1" x14ac:dyDescent="0.25">
      <c r="A94" s="126"/>
      <c r="B94" s="130"/>
      <c r="C94" s="184"/>
      <c r="D94" s="184"/>
      <c r="E94" s="184"/>
      <c r="F94" s="184"/>
      <c r="G94" s="126"/>
      <c r="H94" s="127"/>
      <c r="I94" s="83"/>
      <c r="J94" s="83"/>
      <c r="K94" s="83"/>
      <c r="L94" s="83"/>
      <c r="M94" s="129"/>
      <c r="N94" s="126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</row>
    <row r="95" spans="1:26" ht="32.25" customHeight="1" x14ac:dyDescent="0.25">
      <c r="A95" s="126"/>
      <c r="B95" s="130"/>
      <c r="C95" s="184"/>
      <c r="D95" s="184"/>
      <c r="E95" s="184"/>
      <c r="F95" s="184"/>
      <c r="G95" s="126"/>
      <c r="H95" s="127"/>
      <c r="I95" s="87"/>
      <c r="J95" s="87"/>
      <c r="K95" s="87"/>
      <c r="L95" s="87"/>
      <c r="M95" s="129"/>
      <c r="N95" s="126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</row>
    <row r="96" spans="1:26" ht="32.25" customHeight="1" x14ac:dyDescent="0.25">
      <c r="A96" s="126"/>
      <c r="B96" s="130"/>
      <c r="C96" s="184"/>
      <c r="D96" s="184"/>
      <c r="E96" s="184"/>
      <c r="F96" s="184"/>
      <c r="G96" s="126"/>
      <c r="H96" s="127"/>
      <c r="I96" s="87"/>
      <c r="J96" s="87"/>
      <c r="K96" s="87"/>
      <c r="L96" s="87"/>
      <c r="M96" s="129"/>
      <c r="N96" s="126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5"/>
    </row>
    <row r="97" spans="1:26" ht="32.25" customHeight="1" x14ac:dyDescent="0.25">
      <c r="A97" s="126"/>
      <c r="B97" s="130"/>
      <c r="C97" s="184"/>
      <c r="D97" s="184"/>
      <c r="E97" s="184"/>
      <c r="F97" s="184"/>
      <c r="G97" s="126"/>
      <c r="H97" s="127"/>
      <c r="I97" s="87"/>
      <c r="J97" s="87"/>
      <c r="K97" s="87"/>
      <c r="L97" s="87"/>
      <c r="M97" s="129"/>
      <c r="N97" s="126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  <c r="Z97" s="85"/>
    </row>
    <row r="98" spans="1:26" ht="32.25" customHeight="1" x14ac:dyDescent="0.25">
      <c r="A98" s="126"/>
      <c r="B98" s="130"/>
      <c r="C98" s="184"/>
      <c r="D98" s="184"/>
      <c r="E98" s="184"/>
      <c r="F98" s="184"/>
      <c r="G98" s="126"/>
      <c r="H98" s="127"/>
      <c r="I98" s="87"/>
      <c r="J98" s="87"/>
      <c r="K98" s="87"/>
      <c r="L98" s="87"/>
      <c r="M98" s="129"/>
      <c r="N98" s="126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5"/>
    </row>
    <row r="99" spans="1:26" ht="32.25" customHeight="1" x14ac:dyDescent="0.25">
      <c r="A99" s="126"/>
      <c r="B99" s="190"/>
      <c r="C99" s="191"/>
      <c r="D99" s="191"/>
      <c r="E99" s="191"/>
      <c r="F99" s="191"/>
      <c r="G99" s="192"/>
      <c r="H99" s="190"/>
      <c r="I99" s="191"/>
      <c r="J99" s="191"/>
      <c r="K99" s="191"/>
      <c r="L99" s="191"/>
      <c r="M99" s="193"/>
      <c r="N99" s="126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5"/>
    </row>
    <row r="100" spans="1:26" ht="11.25" customHeight="1" x14ac:dyDescent="0.25">
      <c r="A100" s="85"/>
      <c r="B100" s="85"/>
      <c r="C100" s="85"/>
      <c r="D100" s="85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  <c r="Y100" s="85"/>
      <c r="Z100" s="85"/>
    </row>
    <row r="101" spans="1:26" ht="11.25" customHeight="1" x14ac:dyDescent="0.25">
      <c r="A101" s="85"/>
      <c r="B101" s="85"/>
      <c r="C101" s="85"/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5"/>
      <c r="Z101" s="85"/>
    </row>
    <row r="102" spans="1:26" ht="11.25" customHeight="1" x14ac:dyDescent="0.25">
      <c r="A102" s="85"/>
      <c r="B102" s="85"/>
      <c r="C102" s="85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5"/>
      <c r="Z102" s="85"/>
    </row>
    <row r="103" spans="1:26" ht="11.25" customHeight="1" x14ac:dyDescent="0.25">
      <c r="A103" s="85"/>
      <c r="B103" s="85"/>
      <c r="C103" s="85"/>
      <c r="D103" s="85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5"/>
    </row>
    <row r="104" spans="1:26" ht="11.25" customHeight="1" x14ac:dyDescent="0.25">
      <c r="A104" s="85"/>
      <c r="B104" s="85"/>
      <c r="C104" s="85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W104" s="85"/>
      <c r="X104" s="85"/>
      <c r="Y104" s="85"/>
      <c r="Z104" s="85"/>
    </row>
    <row r="105" spans="1:26" ht="11.25" customHeight="1" x14ac:dyDescent="0.25">
      <c r="A105" s="85"/>
      <c r="B105" s="85"/>
      <c r="C105" s="85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85"/>
      <c r="X105" s="85"/>
      <c r="Y105" s="85"/>
      <c r="Z105" s="85"/>
    </row>
    <row r="106" spans="1:26" ht="11.25" customHeight="1" x14ac:dyDescent="0.25">
      <c r="A106" s="85"/>
      <c r="B106" s="85"/>
      <c r="C106" s="85"/>
      <c r="D106" s="85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85"/>
      <c r="X106" s="85"/>
      <c r="Y106" s="85"/>
      <c r="Z106" s="85"/>
    </row>
    <row r="107" spans="1:26" ht="11.25" customHeight="1" x14ac:dyDescent="0.25">
      <c r="A107" s="85"/>
      <c r="B107" s="85"/>
      <c r="C107" s="85"/>
      <c r="D107" s="85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  <c r="V107" s="85"/>
      <c r="W107" s="85"/>
      <c r="X107" s="85"/>
      <c r="Y107" s="85"/>
      <c r="Z107" s="85"/>
    </row>
    <row r="108" spans="1:26" ht="11.25" customHeight="1" x14ac:dyDescent="0.25">
      <c r="A108" s="85"/>
      <c r="B108" s="85"/>
      <c r="C108" s="85"/>
      <c r="D108" s="85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5"/>
      <c r="Z108" s="85"/>
    </row>
    <row r="109" spans="1:26" ht="11.25" customHeight="1" x14ac:dyDescent="0.25">
      <c r="A109" s="85"/>
      <c r="B109" s="85"/>
      <c r="C109" s="85"/>
      <c r="D109" s="85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  <c r="V109" s="85"/>
      <c r="W109" s="85"/>
      <c r="X109" s="85"/>
      <c r="Y109" s="85"/>
      <c r="Z109" s="85"/>
    </row>
    <row r="110" spans="1:26" ht="11.25" customHeight="1" x14ac:dyDescent="0.25">
      <c r="A110" s="85"/>
      <c r="B110" s="85"/>
      <c r="C110" s="85"/>
      <c r="D110" s="85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  <c r="Y110" s="85"/>
      <c r="Z110" s="85"/>
    </row>
    <row r="111" spans="1:26" ht="11.25" customHeight="1" x14ac:dyDescent="0.25">
      <c r="A111" s="85"/>
      <c r="B111" s="85"/>
      <c r="C111" s="85"/>
      <c r="D111" s="85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85"/>
      <c r="V111" s="85"/>
      <c r="W111" s="85"/>
      <c r="X111" s="85"/>
      <c r="Y111" s="85"/>
      <c r="Z111" s="85"/>
    </row>
    <row r="112" spans="1:26" ht="11.25" customHeight="1" x14ac:dyDescent="0.25">
      <c r="A112" s="85"/>
      <c r="B112" s="85"/>
      <c r="C112" s="85"/>
      <c r="D112" s="85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5"/>
      <c r="W112" s="85"/>
      <c r="X112" s="85"/>
      <c r="Y112" s="85"/>
      <c r="Z112" s="85"/>
    </row>
    <row r="113" spans="1:26" ht="11.25" customHeight="1" x14ac:dyDescent="0.25">
      <c r="A113" s="85"/>
      <c r="B113" s="85"/>
      <c r="C113" s="85"/>
      <c r="D113" s="85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  <c r="W113" s="85"/>
      <c r="X113" s="85"/>
      <c r="Y113" s="85"/>
      <c r="Z113" s="85"/>
    </row>
    <row r="114" spans="1:26" ht="11.25" customHeight="1" x14ac:dyDescent="0.25">
      <c r="A114" s="85"/>
      <c r="B114" s="85"/>
      <c r="C114" s="85"/>
      <c r="D114" s="85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85"/>
      <c r="T114" s="85"/>
      <c r="U114" s="85"/>
      <c r="V114" s="85"/>
      <c r="W114" s="85"/>
      <c r="X114" s="85"/>
      <c r="Y114" s="85"/>
      <c r="Z114" s="85"/>
    </row>
    <row r="115" spans="1:26" ht="11.25" customHeight="1" x14ac:dyDescent="0.25">
      <c r="A115" s="85"/>
      <c r="B115" s="85"/>
      <c r="C115" s="85"/>
      <c r="D115" s="85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85"/>
      <c r="T115" s="85"/>
      <c r="U115" s="85"/>
      <c r="V115" s="85"/>
      <c r="W115" s="85"/>
      <c r="X115" s="85"/>
      <c r="Y115" s="85"/>
      <c r="Z115" s="85"/>
    </row>
    <row r="116" spans="1:26" ht="11.25" customHeight="1" x14ac:dyDescent="0.25">
      <c r="A116" s="85"/>
      <c r="B116" s="85"/>
      <c r="C116" s="85"/>
      <c r="D116" s="85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85"/>
      <c r="T116" s="85"/>
      <c r="U116" s="85"/>
      <c r="V116" s="85"/>
      <c r="W116" s="85"/>
      <c r="X116" s="85"/>
      <c r="Y116" s="85"/>
      <c r="Z116" s="85"/>
    </row>
    <row r="117" spans="1:26" ht="11.25" customHeight="1" x14ac:dyDescent="0.25">
      <c r="A117" s="85"/>
      <c r="B117" s="85"/>
      <c r="C117" s="85"/>
      <c r="D117" s="85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  <c r="V117" s="85"/>
      <c r="W117" s="85"/>
      <c r="X117" s="85"/>
      <c r="Y117" s="85"/>
      <c r="Z117" s="85"/>
    </row>
    <row r="118" spans="1:26" ht="11.25" customHeight="1" x14ac:dyDescent="0.25">
      <c r="A118" s="85"/>
      <c r="B118" s="85"/>
      <c r="C118" s="85"/>
      <c r="D118" s="85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85"/>
      <c r="Z118" s="85"/>
    </row>
    <row r="119" spans="1:26" ht="11.25" customHeight="1" x14ac:dyDescent="0.25">
      <c r="A119" s="85"/>
      <c r="B119" s="85"/>
      <c r="C119" s="85"/>
      <c r="D119" s="85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  <c r="V119" s="85"/>
      <c r="W119" s="85"/>
      <c r="X119" s="85"/>
      <c r="Y119" s="85"/>
      <c r="Z119" s="85"/>
    </row>
    <row r="120" spans="1:26" ht="11.25" customHeight="1" x14ac:dyDescent="0.25">
      <c r="A120" s="85"/>
      <c r="B120" s="85"/>
      <c r="C120" s="85"/>
      <c r="D120" s="85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  <c r="R120" s="85"/>
      <c r="S120" s="85"/>
      <c r="T120" s="85"/>
      <c r="U120" s="85"/>
      <c r="V120" s="85"/>
      <c r="W120" s="85"/>
      <c r="X120" s="85"/>
      <c r="Y120" s="85"/>
      <c r="Z120" s="85"/>
    </row>
    <row r="121" spans="1:26" ht="11.25" customHeight="1" x14ac:dyDescent="0.25">
      <c r="A121" s="85"/>
      <c r="B121" s="85"/>
      <c r="C121" s="85"/>
      <c r="D121" s="85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  <c r="V121" s="85"/>
      <c r="W121" s="85"/>
      <c r="X121" s="85"/>
      <c r="Y121" s="85"/>
      <c r="Z121" s="85"/>
    </row>
    <row r="122" spans="1:26" ht="11.25" customHeight="1" x14ac:dyDescent="0.25">
      <c r="A122" s="85"/>
      <c r="B122" s="85"/>
      <c r="C122" s="85"/>
      <c r="D122" s="85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  <c r="R122" s="85"/>
      <c r="S122" s="85"/>
      <c r="T122" s="85"/>
      <c r="U122" s="85"/>
      <c r="V122" s="85"/>
      <c r="W122" s="85"/>
      <c r="X122" s="85"/>
      <c r="Y122" s="85"/>
      <c r="Z122" s="85"/>
    </row>
    <row r="123" spans="1:26" ht="11.25" customHeight="1" x14ac:dyDescent="0.25">
      <c r="A123" s="85"/>
      <c r="B123" s="85"/>
      <c r="C123" s="85"/>
      <c r="D123" s="85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  <c r="V123" s="85"/>
      <c r="W123" s="85"/>
      <c r="X123" s="85"/>
      <c r="Y123" s="85"/>
      <c r="Z123" s="85"/>
    </row>
    <row r="124" spans="1:26" ht="11.25" customHeight="1" x14ac:dyDescent="0.25">
      <c r="A124" s="85"/>
      <c r="B124" s="85"/>
      <c r="C124" s="85"/>
      <c r="D124" s="85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85"/>
      <c r="Y124" s="85"/>
      <c r="Z124" s="85"/>
    </row>
    <row r="125" spans="1:26" ht="11.25" customHeight="1" x14ac:dyDescent="0.25">
      <c r="A125" s="85"/>
      <c r="B125" s="85"/>
      <c r="C125" s="85"/>
      <c r="D125" s="85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  <c r="V125" s="85"/>
      <c r="W125" s="85"/>
      <c r="X125" s="85"/>
      <c r="Y125" s="85"/>
      <c r="Z125" s="85"/>
    </row>
    <row r="126" spans="1:26" ht="11.25" customHeight="1" x14ac:dyDescent="0.25">
      <c r="A126" s="85"/>
      <c r="B126" s="85"/>
      <c r="C126" s="85"/>
      <c r="D126" s="85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  <c r="V126" s="85"/>
      <c r="W126" s="85"/>
      <c r="X126" s="85"/>
      <c r="Y126" s="85"/>
      <c r="Z126" s="85"/>
    </row>
    <row r="127" spans="1:26" ht="11.25" customHeight="1" x14ac:dyDescent="0.25">
      <c r="A127" s="85"/>
      <c r="B127" s="85"/>
      <c r="C127" s="85"/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5"/>
      <c r="Z127" s="85"/>
    </row>
    <row r="128" spans="1:26" ht="11.25" customHeight="1" x14ac:dyDescent="0.25">
      <c r="A128" s="85"/>
      <c r="B128" s="85"/>
      <c r="C128" s="85"/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  <c r="Y128" s="85"/>
      <c r="Z128" s="85"/>
    </row>
    <row r="129" spans="1:26" ht="11.25" customHeight="1" x14ac:dyDescent="0.25">
      <c r="A129" s="85"/>
      <c r="B129" s="85"/>
      <c r="C129" s="85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5"/>
      <c r="Z129" s="85"/>
    </row>
    <row r="130" spans="1:26" ht="11.25" customHeight="1" x14ac:dyDescent="0.25">
      <c r="A130" s="85"/>
      <c r="B130" s="85"/>
      <c r="C130" s="85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  <c r="V130" s="85"/>
      <c r="W130" s="85"/>
      <c r="X130" s="85"/>
      <c r="Y130" s="85"/>
      <c r="Z130" s="85"/>
    </row>
    <row r="131" spans="1:26" ht="11.25" customHeight="1" x14ac:dyDescent="0.25">
      <c r="A131" s="85"/>
      <c r="B131" s="85"/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  <c r="V131" s="85"/>
      <c r="W131" s="85"/>
      <c r="X131" s="85"/>
      <c r="Y131" s="85"/>
      <c r="Z131" s="85"/>
    </row>
    <row r="132" spans="1:26" ht="11.25" customHeight="1" x14ac:dyDescent="0.25">
      <c r="A132" s="85"/>
      <c r="B132" s="85"/>
      <c r="C132" s="85"/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  <c r="V132" s="85"/>
      <c r="W132" s="85"/>
      <c r="X132" s="85"/>
      <c r="Y132" s="85"/>
      <c r="Z132" s="85"/>
    </row>
    <row r="133" spans="1:26" ht="11.25" customHeight="1" x14ac:dyDescent="0.25">
      <c r="A133" s="85"/>
      <c r="B133" s="85"/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85"/>
      <c r="T133" s="85"/>
      <c r="U133" s="85"/>
      <c r="V133" s="85"/>
      <c r="W133" s="85"/>
      <c r="X133" s="85"/>
      <c r="Y133" s="85"/>
      <c r="Z133" s="85"/>
    </row>
    <row r="134" spans="1:26" ht="11.25" customHeight="1" x14ac:dyDescent="0.25">
      <c r="A134" s="85"/>
      <c r="B134" s="85"/>
      <c r="C134" s="85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</row>
    <row r="135" spans="1:26" ht="11.25" customHeight="1" x14ac:dyDescent="0.25">
      <c r="A135" s="85"/>
      <c r="B135" s="85"/>
      <c r="C135" s="85"/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  <c r="W135" s="85"/>
      <c r="X135" s="85"/>
      <c r="Y135" s="85"/>
      <c r="Z135" s="85"/>
    </row>
    <row r="136" spans="1:26" ht="11.25" customHeight="1" x14ac:dyDescent="0.25">
      <c r="A136" s="85"/>
      <c r="B136" s="85"/>
      <c r="C136" s="85"/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85"/>
      <c r="T136" s="85"/>
      <c r="U136" s="85"/>
      <c r="V136" s="85"/>
      <c r="W136" s="85"/>
      <c r="X136" s="85"/>
      <c r="Y136" s="85"/>
      <c r="Z136" s="85"/>
    </row>
    <row r="137" spans="1:26" ht="11.25" customHeight="1" x14ac:dyDescent="0.25">
      <c r="A137" s="85"/>
      <c r="B137" s="85"/>
      <c r="C137" s="85"/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  <c r="W137" s="85"/>
      <c r="X137" s="85"/>
      <c r="Y137" s="85"/>
      <c r="Z137" s="85"/>
    </row>
    <row r="138" spans="1:26" ht="11.25" customHeight="1" x14ac:dyDescent="0.25">
      <c r="A138" s="85"/>
      <c r="B138" s="85"/>
      <c r="C138" s="85"/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</row>
    <row r="139" spans="1:26" ht="11.25" customHeight="1" x14ac:dyDescent="0.25">
      <c r="A139" s="85"/>
      <c r="B139" s="85"/>
      <c r="C139" s="85"/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85"/>
      <c r="T139" s="85"/>
      <c r="U139" s="85"/>
      <c r="V139" s="85"/>
      <c r="W139" s="85"/>
      <c r="X139" s="85"/>
      <c r="Y139" s="85"/>
      <c r="Z139" s="85"/>
    </row>
    <row r="140" spans="1:26" ht="11.25" customHeight="1" x14ac:dyDescent="0.25">
      <c r="A140" s="85"/>
      <c r="B140" s="85"/>
      <c r="C140" s="85"/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85"/>
      <c r="T140" s="85"/>
      <c r="U140" s="85"/>
      <c r="V140" s="85"/>
      <c r="W140" s="85"/>
      <c r="X140" s="85"/>
      <c r="Y140" s="85"/>
      <c r="Z140" s="85"/>
    </row>
    <row r="141" spans="1:26" ht="11.25" customHeight="1" x14ac:dyDescent="0.25">
      <c r="A141" s="85"/>
      <c r="B141" s="85"/>
      <c r="C141" s="85"/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85"/>
      <c r="T141" s="85"/>
      <c r="U141" s="85"/>
      <c r="V141" s="85"/>
      <c r="W141" s="85"/>
      <c r="X141" s="85"/>
      <c r="Y141" s="85"/>
      <c r="Z141" s="85"/>
    </row>
    <row r="142" spans="1:26" ht="11.25" customHeight="1" x14ac:dyDescent="0.25">
      <c r="A142" s="85"/>
      <c r="B142" s="85"/>
      <c r="C142" s="85"/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85"/>
      <c r="T142" s="85"/>
      <c r="U142" s="85"/>
      <c r="V142" s="85"/>
      <c r="W142" s="85"/>
      <c r="X142" s="85"/>
      <c r="Y142" s="85"/>
      <c r="Z142" s="85"/>
    </row>
    <row r="143" spans="1:26" ht="11.25" customHeight="1" x14ac:dyDescent="0.25">
      <c r="A143" s="85"/>
      <c r="B143" s="85"/>
      <c r="C143" s="85"/>
      <c r="D143" s="85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85"/>
      <c r="T143" s="85"/>
      <c r="U143" s="85"/>
      <c r="V143" s="85"/>
      <c r="W143" s="85"/>
      <c r="X143" s="85"/>
      <c r="Y143" s="85"/>
      <c r="Z143" s="85"/>
    </row>
    <row r="144" spans="1:26" ht="11.25" customHeight="1" x14ac:dyDescent="0.25">
      <c r="A144" s="85"/>
      <c r="B144" s="85"/>
      <c r="C144" s="85"/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85"/>
      <c r="T144" s="85"/>
      <c r="U144" s="85"/>
      <c r="V144" s="85"/>
      <c r="W144" s="85"/>
      <c r="X144" s="85"/>
      <c r="Y144" s="85"/>
      <c r="Z144" s="85"/>
    </row>
    <row r="145" spans="1:26" ht="11.25" customHeight="1" x14ac:dyDescent="0.25">
      <c r="A145" s="85"/>
      <c r="B145" s="85"/>
      <c r="C145" s="85"/>
      <c r="D145" s="85"/>
      <c r="E145" s="85"/>
      <c r="F145" s="85"/>
      <c r="G145" s="85"/>
      <c r="H145" s="85"/>
      <c r="I145" s="85"/>
      <c r="J145" s="85"/>
      <c r="K145" s="85"/>
      <c r="L145" s="85"/>
      <c r="M145" s="85"/>
      <c r="N145" s="85"/>
      <c r="O145" s="85"/>
      <c r="P145" s="85"/>
      <c r="Q145" s="85"/>
      <c r="R145" s="85"/>
      <c r="S145" s="85"/>
      <c r="T145" s="85"/>
      <c r="U145" s="85"/>
      <c r="V145" s="85"/>
      <c r="W145" s="85"/>
      <c r="X145" s="85"/>
      <c r="Y145" s="85"/>
      <c r="Z145" s="85"/>
    </row>
    <row r="146" spans="1:26" ht="11.25" customHeight="1" x14ac:dyDescent="0.25">
      <c r="A146" s="85"/>
      <c r="B146" s="85"/>
      <c r="C146" s="85"/>
      <c r="D146" s="85"/>
      <c r="E146" s="85"/>
      <c r="F146" s="85"/>
      <c r="G146" s="85"/>
      <c r="H146" s="85"/>
      <c r="I146" s="85"/>
      <c r="J146" s="85"/>
      <c r="K146" s="85"/>
      <c r="L146" s="85"/>
      <c r="M146" s="85"/>
      <c r="N146" s="85"/>
      <c r="O146" s="85"/>
      <c r="P146" s="85"/>
      <c r="Q146" s="85"/>
      <c r="R146" s="85"/>
      <c r="S146" s="85"/>
      <c r="T146" s="85"/>
      <c r="U146" s="85"/>
      <c r="V146" s="85"/>
      <c r="W146" s="85"/>
      <c r="X146" s="85"/>
      <c r="Y146" s="85"/>
      <c r="Z146" s="85"/>
    </row>
    <row r="147" spans="1:26" ht="11.25" customHeight="1" x14ac:dyDescent="0.25">
      <c r="A147" s="85"/>
      <c r="B147" s="85"/>
      <c r="C147" s="85"/>
      <c r="D147" s="85"/>
      <c r="E147" s="85"/>
      <c r="F147" s="85"/>
      <c r="G147" s="85"/>
      <c r="H147" s="85"/>
      <c r="I147" s="85"/>
      <c r="J147" s="85"/>
      <c r="K147" s="85"/>
      <c r="L147" s="85"/>
      <c r="M147" s="85"/>
      <c r="N147" s="85"/>
      <c r="O147" s="85"/>
      <c r="P147" s="85"/>
      <c r="Q147" s="85"/>
      <c r="R147" s="85"/>
      <c r="S147" s="85"/>
      <c r="T147" s="85"/>
      <c r="U147" s="85"/>
      <c r="V147" s="85"/>
      <c r="W147" s="85"/>
      <c r="X147" s="85"/>
      <c r="Y147" s="85"/>
      <c r="Z147" s="85"/>
    </row>
    <row r="148" spans="1:26" ht="11.25" customHeight="1" x14ac:dyDescent="0.25">
      <c r="A148" s="85"/>
      <c r="B148" s="85"/>
      <c r="C148" s="85"/>
      <c r="D148" s="85"/>
      <c r="E148" s="85"/>
      <c r="F148" s="85"/>
      <c r="G148" s="85"/>
      <c r="H148" s="85"/>
      <c r="I148" s="85"/>
      <c r="J148" s="85"/>
      <c r="K148" s="85"/>
      <c r="L148" s="85"/>
      <c r="M148" s="85"/>
      <c r="N148" s="85"/>
      <c r="O148" s="85"/>
      <c r="P148" s="85"/>
      <c r="Q148" s="85"/>
      <c r="R148" s="85"/>
      <c r="S148" s="85"/>
      <c r="T148" s="85"/>
      <c r="U148" s="85"/>
      <c r="V148" s="85"/>
      <c r="W148" s="85"/>
      <c r="X148" s="85"/>
      <c r="Y148" s="85"/>
      <c r="Z148" s="85"/>
    </row>
    <row r="149" spans="1:26" ht="11.25" customHeight="1" x14ac:dyDescent="0.25">
      <c r="A149" s="85"/>
      <c r="B149" s="85"/>
      <c r="C149" s="85"/>
      <c r="D149" s="85"/>
      <c r="E149" s="85"/>
      <c r="F149" s="85"/>
      <c r="G149" s="85"/>
      <c r="H149" s="85"/>
      <c r="I149" s="85"/>
      <c r="J149" s="85"/>
      <c r="K149" s="85"/>
      <c r="L149" s="85"/>
      <c r="M149" s="85"/>
      <c r="N149" s="85"/>
      <c r="O149" s="85"/>
      <c r="P149" s="85"/>
      <c r="Q149" s="85"/>
      <c r="R149" s="85"/>
      <c r="S149" s="85"/>
      <c r="T149" s="85"/>
      <c r="U149" s="85"/>
      <c r="V149" s="85"/>
      <c r="W149" s="85"/>
      <c r="X149" s="85"/>
      <c r="Y149" s="85"/>
      <c r="Z149" s="85"/>
    </row>
    <row r="150" spans="1:26" ht="11.25" customHeight="1" x14ac:dyDescent="0.25">
      <c r="A150" s="85"/>
      <c r="B150" s="85"/>
      <c r="C150" s="85"/>
      <c r="D150" s="85"/>
      <c r="E150" s="85"/>
      <c r="F150" s="85"/>
      <c r="G150" s="85"/>
      <c r="H150" s="85"/>
      <c r="I150" s="85"/>
      <c r="J150" s="85"/>
      <c r="K150" s="85"/>
      <c r="L150" s="85"/>
      <c r="M150" s="85"/>
      <c r="N150" s="85"/>
      <c r="O150" s="85"/>
      <c r="P150" s="85"/>
      <c r="Q150" s="85"/>
      <c r="R150" s="85"/>
      <c r="S150" s="85"/>
      <c r="T150" s="85"/>
      <c r="U150" s="85"/>
      <c r="V150" s="85"/>
      <c r="W150" s="85"/>
      <c r="X150" s="85"/>
      <c r="Y150" s="85"/>
      <c r="Z150" s="85"/>
    </row>
    <row r="151" spans="1:26" ht="11.25" customHeight="1" x14ac:dyDescent="0.25">
      <c r="A151" s="85"/>
      <c r="B151" s="85"/>
      <c r="C151" s="85"/>
      <c r="D151" s="85"/>
      <c r="E151" s="85"/>
      <c r="F151" s="85"/>
      <c r="G151" s="85"/>
      <c r="H151" s="85"/>
      <c r="I151" s="85"/>
      <c r="J151" s="85"/>
      <c r="K151" s="85"/>
      <c r="L151" s="85"/>
      <c r="M151" s="85"/>
      <c r="N151" s="85"/>
      <c r="O151" s="85"/>
      <c r="P151" s="85"/>
      <c r="Q151" s="85"/>
      <c r="R151" s="85"/>
      <c r="S151" s="85"/>
      <c r="T151" s="85"/>
      <c r="U151" s="85"/>
      <c r="V151" s="85"/>
      <c r="W151" s="85"/>
      <c r="X151" s="85"/>
      <c r="Y151" s="85"/>
      <c r="Z151" s="85"/>
    </row>
    <row r="152" spans="1:26" ht="11.25" customHeight="1" x14ac:dyDescent="0.25">
      <c r="A152" s="85"/>
      <c r="B152" s="85"/>
      <c r="C152" s="85"/>
      <c r="D152" s="85"/>
      <c r="E152" s="85"/>
      <c r="F152" s="85"/>
      <c r="G152" s="85"/>
      <c r="H152" s="85"/>
      <c r="I152" s="85"/>
      <c r="J152" s="85"/>
      <c r="K152" s="85"/>
      <c r="L152" s="85"/>
      <c r="M152" s="85"/>
      <c r="N152" s="85"/>
      <c r="O152" s="85"/>
      <c r="P152" s="85"/>
      <c r="Q152" s="85"/>
      <c r="R152" s="85"/>
      <c r="S152" s="85"/>
      <c r="T152" s="85"/>
      <c r="U152" s="85"/>
      <c r="V152" s="85"/>
      <c r="W152" s="85"/>
      <c r="X152" s="85"/>
      <c r="Y152" s="85"/>
      <c r="Z152" s="85"/>
    </row>
    <row r="153" spans="1:26" ht="11.25" customHeight="1" x14ac:dyDescent="0.25">
      <c r="A153" s="85"/>
      <c r="B153" s="85"/>
      <c r="C153" s="85"/>
      <c r="D153" s="85"/>
      <c r="E153" s="85"/>
      <c r="F153" s="85"/>
      <c r="G153" s="85"/>
      <c r="H153" s="85"/>
      <c r="I153" s="85"/>
      <c r="J153" s="85"/>
      <c r="K153" s="85"/>
      <c r="L153" s="85"/>
      <c r="M153" s="85"/>
      <c r="N153" s="85"/>
      <c r="O153" s="85"/>
      <c r="P153" s="85"/>
      <c r="Q153" s="85"/>
      <c r="R153" s="85"/>
      <c r="S153" s="85"/>
      <c r="T153" s="85"/>
      <c r="U153" s="85"/>
      <c r="V153" s="85"/>
      <c r="W153" s="85"/>
      <c r="X153" s="85"/>
      <c r="Y153" s="85"/>
      <c r="Z153" s="85"/>
    </row>
    <row r="154" spans="1:26" ht="11.25" customHeight="1" x14ac:dyDescent="0.25">
      <c r="A154" s="85"/>
      <c r="B154" s="85"/>
      <c r="C154" s="85"/>
      <c r="D154" s="85"/>
      <c r="E154" s="85"/>
      <c r="F154" s="85"/>
      <c r="G154" s="85"/>
      <c r="H154" s="85"/>
      <c r="I154" s="85"/>
      <c r="J154" s="85"/>
      <c r="K154" s="85"/>
      <c r="L154" s="85"/>
      <c r="M154" s="85"/>
      <c r="N154" s="85"/>
      <c r="O154" s="85"/>
      <c r="P154" s="85"/>
      <c r="Q154" s="85"/>
      <c r="R154" s="85"/>
      <c r="S154" s="85"/>
      <c r="T154" s="85"/>
      <c r="U154" s="85"/>
      <c r="V154" s="85"/>
      <c r="W154" s="85"/>
      <c r="X154" s="85"/>
      <c r="Y154" s="85"/>
      <c r="Z154" s="85"/>
    </row>
    <row r="155" spans="1:26" ht="11.25" customHeight="1" x14ac:dyDescent="0.25">
      <c r="A155" s="85"/>
      <c r="B155" s="85"/>
      <c r="C155" s="85"/>
      <c r="D155" s="85"/>
      <c r="E155" s="85"/>
      <c r="F155" s="85"/>
      <c r="G155" s="85"/>
      <c r="H155" s="85"/>
      <c r="I155" s="85"/>
      <c r="J155" s="85"/>
      <c r="K155" s="85"/>
      <c r="L155" s="85"/>
      <c r="M155" s="85"/>
      <c r="N155" s="85"/>
      <c r="O155" s="85"/>
      <c r="P155" s="85"/>
      <c r="Q155" s="85"/>
      <c r="R155" s="85"/>
      <c r="S155" s="85"/>
      <c r="T155" s="85"/>
      <c r="U155" s="85"/>
      <c r="V155" s="85"/>
      <c r="W155" s="85"/>
      <c r="X155" s="85"/>
      <c r="Y155" s="85"/>
      <c r="Z155" s="85"/>
    </row>
    <row r="156" spans="1:26" ht="11.25" customHeight="1" x14ac:dyDescent="0.25">
      <c r="A156" s="85"/>
      <c r="B156" s="85"/>
      <c r="C156" s="85"/>
      <c r="D156" s="85"/>
      <c r="E156" s="85"/>
      <c r="F156" s="85"/>
      <c r="G156" s="85"/>
      <c r="H156" s="85"/>
      <c r="I156" s="85"/>
      <c r="J156" s="85"/>
      <c r="K156" s="85"/>
      <c r="L156" s="85"/>
      <c r="M156" s="85"/>
      <c r="N156" s="85"/>
      <c r="O156" s="85"/>
      <c r="P156" s="85"/>
      <c r="Q156" s="85"/>
      <c r="R156" s="85"/>
      <c r="S156" s="85"/>
      <c r="T156" s="85"/>
      <c r="U156" s="85"/>
      <c r="V156" s="85"/>
      <c r="W156" s="85"/>
      <c r="X156" s="85"/>
      <c r="Y156" s="85"/>
      <c r="Z156" s="85"/>
    </row>
    <row r="157" spans="1:26" ht="11.25" customHeight="1" x14ac:dyDescent="0.25">
      <c r="A157" s="85"/>
      <c r="B157" s="85"/>
      <c r="C157" s="85"/>
      <c r="D157" s="85"/>
      <c r="E157" s="85"/>
      <c r="F157" s="85"/>
      <c r="G157" s="85"/>
      <c r="H157" s="85"/>
      <c r="I157" s="85"/>
      <c r="J157" s="85"/>
      <c r="K157" s="85"/>
      <c r="L157" s="85"/>
      <c r="M157" s="85"/>
      <c r="N157" s="85"/>
      <c r="O157" s="85"/>
      <c r="P157" s="85"/>
      <c r="Q157" s="85"/>
      <c r="R157" s="85"/>
      <c r="S157" s="85"/>
      <c r="T157" s="85"/>
      <c r="U157" s="85"/>
      <c r="V157" s="85"/>
      <c r="W157" s="85"/>
      <c r="X157" s="85"/>
      <c r="Y157" s="85"/>
      <c r="Z157" s="85"/>
    </row>
    <row r="158" spans="1:26" ht="11.25" customHeight="1" x14ac:dyDescent="0.25">
      <c r="A158" s="85"/>
      <c r="B158" s="85"/>
      <c r="C158" s="85"/>
      <c r="D158" s="85"/>
      <c r="E158" s="85"/>
      <c r="F158" s="85"/>
      <c r="G158" s="85"/>
      <c r="H158" s="85"/>
      <c r="I158" s="85"/>
      <c r="J158" s="85"/>
      <c r="K158" s="85"/>
      <c r="L158" s="85"/>
      <c r="M158" s="85"/>
      <c r="N158" s="85"/>
      <c r="O158" s="85"/>
      <c r="P158" s="85"/>
      <c r="Q158" s="85"/>
      <c r="R158" s="85"/>
      <c r="S158" s="85"/>
      <c r="T158" s="85"/>
      <c r="U158" s="85"/>
      <c r="V158" s="85"/>
      <c r="W158" s="85"/>
      <c r="X158" s="85"/>
      <c r="Y158" s="85"/>
      <c r="Z158" s="85"/>
    </row>
    <row r="159" spans="1:26" ht="11.25" customHeight="1" x14ac:dyDescent="0.25">
      <c r="A159" s="85"/>
      <c r="B159" s="85"/>
      <c r="C159" s="85"/>
      <c r="D159" s="85"/>
      <c r="E159" s="85"/>
      <c r="F159" s="85"/>
      <c r="G159" s="85"/>
      <c r="H159" s="85"/>
      <c r="I159" s="85"/>
      <c r="J159" s="85"/>
      <c r="K159" s="85"/>
      <c r="L159" s="85"/>
      <c r="M159" s="85"/>
      <c r="N159" s="85"/>
      <c r="O159" s="85"/>
      <c r="P159" s="85"/>
      <c r="Q159" s="85"/>
      <c r="R159" s="85"/>
      <c r="S159" s="85"/>
      <c r="T159" s="85"/>
      <c r="U159" s="85"/>
      <c r="V159" s="85"/>
      <c r="W159" s="85"/>
      <c r="X159" s="85"/>
      <c r="Y159" s="85"/>
      <c r="Z159" s="85"/>
    </row>
    <row r="160" spans="1:26" ht="11.25" customHeight="1" x14ac:dyDescent="0.25">
      <c r="A160" s="85"/>
      <c r="B160" s="85"/>
      <c r="C160" s="85"/>
      <c r="D160" s="85"/>
      <c r="E160" s="85"/>
      <c r="F160" s="85"/>
      <c r="G160" s="85"/>
      <c r="H160" s="85"/>
      <c r="I160" s="85"/>
      <c r="J160" s="85"/>
      <c r="K160" s="85"/>
      <c r="L160" s="85"/>
      <c r="M160" s="85"/>
      <c r="N160" s="85"/>
      <c r="O160" s="85"/>
      <c r="P160" s="85"/>
      <c r="Q160" s="85"/>
      <c r="R160" s="85"/>
      <c r="S160" s="85"/>
      <c r="T160" s="85"/>
      <c r="U160" s="85"/>
      <c r="V160" s="85"/>
      <c r="W160" s="85"/>
      <c r="X160" s="85"/>
      <c r="Y160" s="85"/>
      <c r="Z160" s="85"/>
    </row>
    <row r="161" spans="1:26" ht="11.25" customHeight="1" x14ac:dyDescent="0.25">
      <c r="A161" s="85"/>
      <c r="B161" s="85"/>
      <c r="C161" s="85"/>
      <c r="D161" s="85"/>
      <c r="E161" s="85"/>
      <c r="F161" s="85"/>
      <c r="G161" s="85"/>
      <c r="H161" s="85"/>
      <c r="I161" s="85"/>
      <c r="J161" s="85"/>
      <c r="K161" s="85"/>
      <c r="L161" s="85"/>
      <c r="M161" s="85"/>
      <c r="N161" s="85"/>
      <c r="O161" s="85"/>
      <c r="P161" s="85"/>
      <c r="Q161" s="85"/>
      <c r="R161" s="85"/>
      <c r="S161" s="85"/>
      <c r="T161" s="85"/>
      <c r="U161" s="85"/>
      <c r="V161" s="85"/>
      <c r="W161" s="85"/>
      <c r="X161" s="85"/>
      <c r="Y161" s="85"/>
      <c r="Z161" s="85"/>
    </row>
    <row r="162" spans="1:26" ht="11.25" customHeight="1" x14ac:dyDescent="0.25">
      <c r="A162" s="85"/>
      <c r="B162" s="85"/>
      <c r="C162" s="85"/>
      <c r="D162" s="85"/>
      <c r="E162" s="85"/>
      <c r="F162" s="85"/>
      <c r="G162" s="85"/>
      <c r="H162" s="85"/>
      <c r="I162" s="85"/>
      <c r="J162" s="85"/>
      <c r="K162" s="85"/>
      <c r="L162" s="85"/>
      <c r="M162" s="85"/>
      <c r="N162" s="85"/>
      <c r="O162" s="85"/>
      <c r="P162" s="85"/>
      <c r="Q162" s="85"/>
      <c r="R162" s="85"/>
      <c r="S162" s="85"/>
      <c r="T162" s="85"/>
      <c r="U162" s="85"/>
      <c r="V162" s="85"/>
      <c r="W162" s="85"/>
      <c r="X162" s="85"/>
      <c r="Y162" s="85"/>
      <c r="Z162" s="85"/>
    </row>
    <row r="163" spans="1:26" ht="11.25" customHeight="1" x14ac:dyDescent="0.25">
      <c r="A163" s="85"/>
      <c r="B163" s="85"/>
      <c r="C163" s="85"/>
      <c r="D163" s="85"/>
      <c r="E163" s="85"/>
      <c r="F163" s="85"/>
      <c r="G163" s="85"/>
      <c r="H163" s="85"/>
      <c r="I163" s="85"/>
      <c r="J163" s="85"/>
      <c r="K163" s="85"/>
      <c r="L163" s="85"/>
      <c r="M163" s="85"/>
      <c r="N163" s="85"/>
      <c r="O163" s="85"/>
      <c r="P163" s="85"/>
      <c r="Q163" s="85"/>
      <c r="R163" s="85"/>
      <c r="S163" s="85"/>
      <c r="T163" s="85"/>
      <c r="U163" s="85"/>
      <c r="V163" s="85"/>
      <c r="W163" s="85"/>
      <c r="X163" s="85"/>
      <c r="Y163" s="85"/>
      <c r="Z163" s="85"/>
    </row>
    <row r="164" spans="1:26" ht="11.25" customHeight="1" x14ac:dyDescent="0.25">
      <c r="A164" s="85"/>
      <c r="B164" s="85"/>
      <c r="C164" s="85"/>
      <c r="D164" s="85"/>
      <c r="E164" s="85"/>
      <c r="F164" s="85"/>
      <c r="G164" s="85"/>
      <c r="H164" s="85"/>
      <c r="I164" s="85"/>
      <c r="J164" s="85"/>
      <c r="K164" s="85"/>
      <c r="L164" s="85"/>
      <c r="M164" s="85"/>
      <c r="N164" s="85"/>
      <c r="O164" s="85"/>
      <c r="P164" s="85"/>
      <c r="Q164" s="85"/>
      <c r="R164" s="85"/>
      <c r="S164" s="85"/>
      <c r="T164" s="85"/>
      <c r="U164" s="85"/>
      <c r="V164" s="85"/>
      <c r="W164" s="85"/>
      <c r="X164" s="85"/>
      <c r="Y164" s="85"/>
      <c r="Z164" s="85"/>
    </row>
    <row r="165" spans="1:26" ht="11.25" customHeight="1" x14ac:dyDescent="0.25">
      <c r="A165" s="85"/>
      <c r="B165" s="85"/>
      <c r="C165" s="85"/>
      <c r="D165" s="85"/>
      <c r="E165" s="85"/>
      <c r="F165" s="85"/>
      <c r="G165" s="85"/>
      <c r="H165" s="85"/>
      <c r="I165" s="85"/>
      <c r="J165" s="85"/>
      <c r="K165" s="85"/>
      <c r="L165" s="85"/>
      <c r="M165" s="85"/>
      <c r="N165" s="85"/>
      <c r="O165" s="85"/>
      <c r="P165" s="85"/>
      <c r="Q165" s="85"/>
      <c r="R165" s="85"/>
      <c r="S165" s="85"/>
      <c r="T165" s="85"/>
      <c r="U165" s="85"/>
      <c r="V165" s="85"/>
      <c r="W165" s="85"/>
      <c r="X165" s="85"/>
      <c r="Y165" s="85"/>
      <c r="Z165" s="85"/>
    </row>
    <row r="166" spans="1:26" ht="11.25" customHeight="1" x14ac:dyDescent="0.25">
      <c r="A166" s="85"/>
      <c r="B166" s="85"/>
      <c r="C166" s="85"/>
      <c r="D166" s="85"/>
      <c r="E166" s="85"/>
      <c r="F166" s="85"/>
      <c r="G166" s="85"/>
      <c r="H166" s="85"/>
      <c r="I166" s="85"/>
      <c r="J166" s="85"/>
      <c r="K166" s="85"/>
      <c r="L166" s="85"/>
      <c r="M166" s="85"/>
      <c r="N166" s="85"/>
      <c r="O166" s="85"/>
      <c r="P166" s="85"/>
      <c r="Q166" s="85"/>
      <c r="R166" s="85"/>
      <c r="S166" s="85"/>
      <c r="T166" s="85"/>
      <c r="U166" s="85"/>
      <c r="V166" s="85"/>
      <c r="W166" s="85"/>
      <c r="X166" s="85"/>
      <c r="Y166" s="85"/>
      <c r="Z166" s="85"/>
    </row>
    <row r="167" spans="1:26" ht="11.25" customHeight="1" x14ac:dyDescent="0.25">
      <c r="A167" s="85"/>
      <c r="B167" s="85"/>
      <c r="C167" s="85"/>
      <c r="D167" s="85"/>
      <c r="E167" s="85"/>
      <c r="F167" s="85"/>
      <c r="G167" s="85"/>
      <c r="H167" s="85"/>
      <c r="I167" s="85"/>
      <c r="J167" s="85"/>
      <c r="K167" s="85"/>
      <c r="L167" s="85"/>
      <c r="M167" s="85"/>
      <c r="N167" s="85"/>
      <c r="O167" s="85"/>
      <c r="P167" s="85"/>
      <c r="Q167" s="85"/>
      <c r="R167" s="85"/>
      <c r="S167" s="85"/>
      <c r="T167" s="85"/>
      <c r="U167" s="85"/>
      <c r="V167" s="85"/>
      <c r="W167" s="85"/>
      <c r="X167" s="85"/>
      <c r="Y167" s="85"/>
      <c r="Z167" s="85"/>
    </row>
    <row r="168" spans="1:26" ht="11.25" customHeight="1" x14ac:dyDescent="0.25">
      <c r="A168" s="85"/>
      <c r="B168" s="85"/>
      <c r="C168" s="85"/>
      <c r="D168" s="85"/>
      <c r="E168" s="85"/>
      <c r="F168" s="85"/>
      <c r="G168" s="85"/>
      <c r="H168" s="85"/>
      <c r="I168" s="85"/>
      <c r="J168" s="85"/>
      <c r="K168" s="85"/>
      <c r="L168" s="85"/>
      <c r="M168" s="85"/>
      <c r="N168" s="85"/>
      <c r="O168" s="85"/>
      <c r="P168" s="85"/>
      <c r="Q168" s="85"/>
      <c r="R168" s="85"/>
      <c r="S168" s="85"/>
      <c r="T168" s="85"/>
      <c r="U168" s="85"/>
      <c r="V168" s="85"/>
      <c r="W168" s="85"/>
      <c r="X168" s="85"/>
      <c r="Y168" s="85"/>
      <c r="Z168" s="85"/>
    </row>
    <row r="169" spans="1:26" ht="11.25" customHeight="1" x14ac:dyDescent="0.25">
      <c r="A169" s="85"/>
      <c r="B169" s="85"/>
      <c r="C169" s="85"/>
      <c r="D169" s="85"/>
      <c r="E169" s="85"/>
      <c r="F169" s="85"/>
      <c r="G169" s="85"/>
      <c r="H169" s="85"/>
      <c r="I169" s="85"/>
      <c r="J169" s="85"/>
      <c r="K169" s="85"/>
      <c r="L169" s="85"/>
      <c r="M169" s="85"/>
      <c r="N169" s="85"/>
      <c r="O169" s="85"/>
      <c r="P169" s="85"/>
      <c r="Q169" s="85"/>
      <c r="R169" s="85"/>
      <c r="S169" s="85"/>
      <c r="T169" s="85"/>
      <c r="U169" s="85"/>
      <c r="V169" s="85"/>
      <c r="W169" s="85"/>
      <c r="X169" s="85"/>
      <c r="Y169" s="85"/>
      <c r="Z169" s="85"/>
    </row>
    <row r="170" spans="1:26" ht="11.25" customHeight="1" x14ac:dyDescent="0.25">
      <c r="A170" s="85"/>
      <c r="B170" s="85"/>
      <c r="C170" s="85"/>
      <c r="D170" s="85"/>
      <c r="E170" s="85"/>
      <c r="F170" s="85"/>
      <c r="G170" s="85"/>
      <c r="H170" s="85"/>
      <c r="I170" s="85"/>
      <c r="J170" s="85"/>
      <c r="K170" s="85"/>
      <c r="L170" s="85"/>
      <c r="M170" s="85"/>
      <c r="N170" s="85"/>
      <c r="O170" s="85"/>
      <c r="P170" s="85"/>
      <c r="Q170" s="85"/>
      <c r="R170" s="85"/>
      <c r="S170" s="85"/>
      <c r="T170" s="85"/>
      <c r="U170" s="85"/>
      <c r="V170" s="85"/>
      <c r="W170" s="85"/>
      <c r="X170" s="85"/>
      <c r="Y170" s="85"/>
      <c r="Z170" s="85"/>
    </row>
    <row r="171" spans="1:26" ht="11.25" customHeight="1" x14ac:dyDescent="0.25">
      <c r="A171" s="85"/>
      <c r="B171" s="85"/>
      <c r="C171" s="85"/>
      <c r="D171" s="85"/>
      <c r="E171" s="85"/>
      <c r="F171" s="85"/>
      <c r="G171" s="85"/>
      <c r="H171" s="85"/>
      <c r="I171" s="85"/>
      <c r="J171" s="85"/>
      <c r="K171" s="85"/>
      <c r="L171" s="85"/>
      <c r="M171" s="85"/>
      <c r="N171" s="85"/>
      <c r="O171" s="85"/>
      <c r="P171" s="85"/>
      <c r="Q171" s="85"/>
      <c r="R171" s="85"/>
      <c r="S171" s="85"/>
      <c r="T171" s="85"/>
      <c r="U171" s="85"/>
      <c r="V171" s="85"/>
      <c r="W171" s="85"/>
      <c r="X171" s="85"/>
      <c r="Y171" s="85"/>
      <c r="Z171" s="85"/>
    </row>
    <row r="172" spans="1:26" ht="11.25" customHeight="1" x14ac:dyDescent="0.25">
      <c r="A172" s="85"/>
      <c r="B172" s="85"/>
      <c r="C172" s="85"/>
      <c r="D172" s="85"/>
      <c r="E172" s="85"/>
      <c r="F172" s="85"/>
      <c r="G172" s="85"/>
      <c r="H172" s="85"/>
      <c r="I172" s="85"/>
      <c r="J172" s="85"/>
      <c r="K172" s="85"/>
      <c r="L172" s="85"/>
      <c r="M172" s="85"/>
      <c r="N172" s="85"/>
      <c r="O172" s="85"/>
      <c r="P172" s="85"/>
      <c r="Q172" s="85"/>
      <c r="R172" s="85"/>
      <c r="S172" s="85"/>
      <c r="T172" s="85"/>
      <c r="U172" s="85"/>
      <c r="V172" s="85"/>
      <c r="W172" s="85"/>
      <c r="X172" s="85"/>
      <c r="Y172" s="85"/>
      <c r="Z172" s="85"/>
    </row>
    <row r="173" spans="1:26" ht="11.25" customHeight="1" x14ac:dyDescent="0.25">
      <c r="A173" s="85"/>
      <c r="B173" s="85"/>
      <c r="C173" s="85"/>
      <c r="D173" s="85"/>
      <c r="E173" s="85"/>
      <c r="F173" s="85"/>
      <c r="G173" s="85"/>
      <c r="H173" s="85"/>
      <c r="I173" s="85"/>
      <c r="J173" s="85"/>
      <c r="K173" s="85"/>
      <c r="L173" s="85"/>
      <c r="M173" s="85"/>
      <c r="N173" s="85"/>
      <c r="O173" s="85"/>
      <c r="P173" s="85"/>
      <c r="Q173" s="85"/>
      <c r="R173" s="85"/>
      <c r="S173" s="85"/>
      <c r="T173" s="85"/>
      <c r="U173" s="85"/>
      <c r="V173" s="85"/>
      <c r="W173" s="85"/>
      <c r="X173" s="85"/>
      <c r="Y173" s="85"/>
      <c r="Z173" s="85"/>
    </row>
    <row r="174" spans="1:26" ht="11.25" customHeight="1" x14ac:dyDescent="0.25">
      <c r="A174" s="85"/>
      <c r="B174" s="85"/>
      <c r="C174" s="85"/>
      <c r="D174" s="85"/>
      <c r="E174" s="85"/>
      <c r="F174" s="85"/>
      <c r="G174" s="85"/>
      <c r="H174" s="85"/>
      <c r="I174" s="85"/>
      <c r="J174" s="85"/>
      <c r="K174" s="85"/>
      <c r="L174" s="85"/>
      <c r="M174" s="85"/>
      <c r="N174" s="85"/>
      <c r="O174" s="85"/>
      <c r="P174" s="85"/>
      <c r="Q174" s="85"/>
      <c r="R174" s="85"/>
      <c r="S174" s="85"/>
      <c r="T174" s="85"/>
      <c r="U174" s="85"/>
      <c r="V174" s="85"/>
      <c r="W174" s="85"/>
      <c r="X174" s="85"/>
      <c r="Y174" s="85"/>
      <c r="Z174" s="85"/>
    </row>
    <row r="175" spans="1:26" ht="11.25" customHeight="1" x14ac:dyDescent="0.25">
      <c r="A175" s="85"/>
      <c r="B175" s="85"/>
      <c r="C175" s="85"/>
      <c r="D175" s="85"/>
      <c r="E175" s="85"/>
      <c r="F175" s="85"/>
      <c r="G175" s="85"/>
      <c r="H175" s="85"/>
      <c r="I175" s="85"/>
      <c r="J175" s="85"/>
      <c r="K175" s="85"/>
      <c r="L175" s="85"/>
      <c r="M175" s="85"/>
      <c r="N175" s="85"/>
      <c r="O175" s="85"/>
      <c r="P175" s="85"/>
      <c r="Q175" s="85"/>
      <c r="R175" s="85"/>
      <c r="S175" s="85"/>
      <c r="T175" s="85"/>
      <c r="U175" s="85"/>
      <c r="V175" s="85"/>
      <c r="W175" s="85"/>
      <c r="X175" s="85"/>
      <c r="Y175" s="85"/>
      <c r="Z175" s="85"/>
    </row>
    <row r="176" spans="1:26" ht="11.25" customHeight="1" x14ac:dyDescent="0.25">
      <c r="A176" s="85"/>
      <c r="B176" s="85"/>
      <c r="C176" s="85"/>
      <c r="D176" s="85"/>
      <c r="E176" s="85"/>
      <c r="F176" s="85"/>
      <c r="G176" s="85"/>
      <c r="H176" s="85"/>
      <c r="I176" s="85"/>
      <c r="J176" s="85"/>
      <c r="K176" s="85"/>
      <c r="L176" s="85"/>
      <c r="M176" s="85"/>
      <c r="N176" s="85"/>
      <c r="O176" s="85"/>
      <c r="P176" s="85"/>
      <c r="Q176" s="85"/>
      <c r="R176" s="85"/>
      <c r="S176" s="85"/>
      <c r="T176" s="85"/>
      <c r="U176" s="85"/>
      <c r="V176" s="85"/>
      <c r="W176" s="85"/>
      <c r="X176" s="85"/>
      <c r="Y176" s="85"/>
      <c r="Z176" s="85"/>
    </row>
    <row r="177" spans="1:26" ht="11.25" customHeight="1" x14ac:dyDescent="0.25">
      <c r="A177" s="85"/>
      <c r="B177" s="85"/>
      <c r="C177" s="85"/>
      <c r="D177" s="85"/>
      <c r="E177" s="85"/>
      <c r="F177" s="85"/>
      <c r="G177" s="85"/>
      <c r="H177" s="85"/>
      <c r="I177" s="85"/>
      <c r="J177" s="85"/>
      <c r="K177" s="85"/>
      <c r="L177" s="85"/>
      <c r="M177" s="85"/>
      <c r="N177" s="85"/>
      <c r="O177" s="85"/>
      <c r="P177" s="85"/>
      <c r="Q177" s="85"/>
      <c r="R177" s="85"/>
      <c r="S177" s="85"/>
      <c r="T177" s="85"/>
      <c r="U177" s="85"/>
      <c r="V177" s="85"/>
      <c r="W177" s="85"/>
      <c r="X177" s="85"/>
      <c r="Y177" s="85"/>
      <c r="Z177" s="85"/>
    </row>
    <row r="178" spans="1:26" ht="11.25" customHeight="1" x14ac:dyDescent="0.25">
      <c r="A178" s="85"/>
      <c r="B178" s="85"/>
      <c r="C178" s="85"/>
      <c r="D178" s="85"/>
      <c r="E178" s="85"/>
      <c r="F178" s="85"/>
      <c r="G178" s="85"/>
      <c r="H178" s="85"/>
      <c r="I178" s="85"/>
      <c r="J178" s="85"/>
      <c r="K178" s="85"/>
      <c r="L178" s="85"/>
      <c r="M178" s="85"/>
      <c r="N178" s="85"/>
      <c r="O178" s="85"/>
      <c r="P178" s="85"/>
      <c r="Q178" s="85"/>
      <c r="R178" s="85"/>
      <c r="S178" s="85"/>
      <c r="T178" s="85"/>
      <c r="U178" s="85"/>
      <c r="V178" s="85"/>
      <c r="W178" s="85"/>
      <c r="X178" s="85"/>
      <c r="Y178" s="85"/>
      <c r="Z178" s="85"/>
    </row>
    <row r="179" spans="1:26" ht="11.25" customHeight="1" x14ac:dyDescent="0.25">
      <c r="A179" s="85"/>
      <c r="B179" s="85"/>
      <c r="C179" s="85"/>
      <c r="D179" s="85"/>
      <c r="E179" s="85"/>
      <c r="F179" s="85"/>
      <c r="G179" s="85"/>
      <c r="H179" s="85"/>
      <c r="I179" s="85"/>
      <c r="J179" s="85"/>
      <c r="K179" s="85"/>
      <c r="L179" s="85"/>
      <c r="M179" s="85"/>
      <c r="N179" s="85"/>
      <c r="O179" s="85"/>
      <c r="P179" s="85"/>
      <c r="Q179" s="85"/>
      <c r="R179" s="85"/>
      <c r="S179" s="85"/>
      <c r="T179" s="85"/>
      <c r="U179" s="85"/>
      <c r="V179" s="85"/>
      <c r="W179" s="85"/>
      <c r="X179" s="85"/>
      <c r="Y179" s="85"/>
      <c r="Z179" s="85"/>
    </row>
    <row r="180" spans="1:26" ht="11.25" customHeight="1" x14ac:dyDescent="0.25">
      <c r="A180" s="85"/>
      <c r="B180" s="85"/>
      <c r="C180" s="85"/>
      <c r="D180" s="85"/>
      <c r="E180" s="85"/>
      <c r="F180" s="85"/>
      <c r="G180" s="85"/>
      <c r="H180" s="85"/>
      <c r="I180" s="85"/>
      <c r="J180" s="85"/>
      <c r="K180" s="85"/>
      <c r="L180" s="85"/>
      <c r="M180" s="85"/>
      <c r="N180" s="85"/>
      <c r="O180" s="85"/>
      <c r="P180" s="85"/>
      <c r="Q180" s="85"/>
      <c r="R180" s="85"/>
      <c r="S180" s="85"/>
      <c r="T180" s="85"/>
      <c r="U180" s="85"/>
      <c r="V180" s="85"/>
      <c r="W180" s="85"/>
      <c r="X180" s="85"/>
      <c r="Y180" s="85"/>
      <c r="Z180" s="85"/>
    </row>
    <row r="181" spans="1:26" ht="11.25" customHeight="1" x14ac:dyDescent="0.25">
      <c r="A181" s="85"/>
      <c r="B181" s="85"/>
      <c r="C181" s="85"/>
      <c r="D181" s="85"/>
      <c r="E181" s="85"/>
      <c r="F181" s="85"/>
      <c r="G181" s="85"/>
      <c r="H181" s="85"/>
      <c r="I181" s="85"/>
      <c r="J181" s="85"/>
      <c r="K181" s="85"/>
      <c r="L181" s="85"/>
      <c r="M181" s="85"/>
      <c r="N181" s="85"/>
      <c r="O181" s="85"/>
      <c r="P181" s="85"/>
      <c r="Q181" s="85"/>
      <c r="R181" s="85"/>
      <c r="S181" s="85"/>
      <c r="T181" s="85"/>
      <c r="U181" s="85"/>
      <c r="V181" s="85"/>
      <c r="W181" s="85"/>
      <c r="X181" s="85"/>
      <c r="Y181" s="85"/>
      <c r="Z181" s="85"/>
    </row>
    <row r="182" spans="1:26" ht="11.25" customHeight="1" x14ac:dyDescent="0.25">
      <c r="A182" s="85"/>
      <c r="B182" s="85"/>
      <c r="C182" s="85"/>
      <c r="D182" s="85"/>
      <c r="E182" s="85"/>
      <c r="F182" s="85"/>
      <c r="G182" s="85"/>
      <c r="H182" s="85"/>
      <c r="I182" s="85"/>
      <c r="J182" s="85"/>
      <c r="K182" s="85"/>
      <c r="L182" s="85"/>
      <c r="M182" s="85"/>
      <c r="N182" s="85"/>
      <c r="O182" s="85"/>
      <c r="P182" s="85"/>
      <c r="Q182" s="85"/>
      <c r="R182" s="85"/>
      <c r="S182" s="85"/>
      <c r="T182" s="85"/>
      <c r="U182" s="85"/>
      <c r="V182" s="85"/>
      <c r="W182" s="85"/>
      <c r="X182" s="85"/>
      <c r="Y182" s="85"/>
      <c r="Z182" s="85"/>
    </row>
    <row r="183" spans="1:26" ht="11.25" customHeight="1" x14ac:dyDescent="0.25">
      <c r="A183" s="85"/>
      <c r="B183" s="85"/>
      <c r="C183" s="85"/>
      <c r="D183" s="85"/>
      <c r="E183" s="85"/>
      <c r="F183" s="85"/>
      <c r="G183" s="85"/>
      <c r="H183" s="85"/>
      <c r="I183" s="85"/>
      <c r="J183" s="85"/>
      <c r="K183" s="85"/>
      <c r="L183" s="85"/>
      <c r="M183" s="85"/>
      <c r="N183" s="85"/>
      <c r="O183" s="85"/>
      <c r="P183" s="85"/>
      <c r="Q183" s="85"/>
      <c r="R183" s="85"/>
      <c r="S183" s="85"/>
      <c r="T183" s="85"/>
      <c r="U183" s="85"/>
      <c r="V183" s="85"/>
      <c r="W183" s="85"/>
      <c r="X183" s="85"/>
      <c r="Y183" s="85"/>
      <c r="Z183" s="85"/>
    </row>
    <row r="184" spans="1:26" ht="11.25" customHeight="1" x14ac:dyDescent="0.25">
      <c r="A184" s="85"/>
      <c r="B184" s="85"/>
      <c r="C184" s="85"/>
      <c r="D184" s="85"/>
      <c r="E184" s="85"/>
      <c r="F184" s="85"/>
      <c r="G184" s="85"/>
      <c r="H184" s="85"/>
      <c r="I184" s="85"/>
      <c r="J184" s="85"/>
      <c r="K184" s="85"/>
      <c r="L184" s="85"/>
      <c r="M184" s="85"/>
      <c r="N184" s="85"/>
      <c r="O184" s="85"/>
      <c r="P184" s="85"/>
      <c r="Q184" s="85"/>
      <c r="R184" s="85"/>
      <c r="S184" s="85"/>
      <c r="T184" s="85"/>
      <c r="U184" s="85"/>
      <c r="V184" s="85"/>
      <c r="W184" s="85"/>
      <c r="X184" s="85"/>
      <c r="Y184" s="85"/>
      <c r="Z184" s="85"/>
    </row>
    <row r="185" spans="1:26" ht="11.25" customHeight="1" x14ac:dyDescent="0.25">
      <c r="A185" s="85"/>
      <c r="B185" s="85"/>
      <c r="C185" s="85"/>
      <c r="D185" s="85"/>
      <c r="E185" s="85"/>
      <c r="F185" s="85"/>
      <c r="G185" s="85"/>
      <c r="H185" s="85"/>
      <c r="I185" s="85"/>
      <c r="J185" s="85"/>
      <c r="K185" s="85"/>
      <c r="L185" s="85"/>
      <c r="M185" s="85"/>
      <c r="N185" s="85"/>
      <c r="O185" s="85"/>
      <c r="P185" s="85"/>
      <c r="Q185" s="85"/>
      <c r="R185" s="85"/>
      <c r="S185" s="85"/>
      <c r="T185" s="85"/>
      <c r="U185" s="85"/>
      <c r="V185" s="85"/>
      <c r="W185" s="85"/>
      <c r="X185" s="85"/>
      <c r="Y185" s="85"/>
      <c r="Z185" s="85"/>
    </row>
    <row r="186" spans="1:26" ht="11.25" customHeight="1" x14ac:dyDescent="0.25">
      <c r="A186" s="85"/>
      <c r="B186" s="85"/>
      <c r="C186" s="85"/>
      <c r="D186" s="85"/>
      <c r="E186" s="85"/>
      <c r="F186" s="85"/>
      <c r="G186" s="85"/>
      <c r="H186" s="85"/>
      <c r="I186" s="85"/>
      <c r="J186" s="85"/>
      <c r="K186" s="85"/>
      <c r="L186" s="85"/>
      <c r="M186" s="85"/>
      <c r="N186" s="85"/>
      <c r="O186" s="85"/>
      <c r="P186" s="85"/>
      <c r="Q186" s="85"/>
      <c r="R186" s="85"/>
      <c r="S186" s="85"/>
      <c r="T186" s="85"/>
      <c r="U186" s="85"/>
      <c r="V186" s="85"/>
      <c r="W186" s="85"/>
      <c r="X186" s="85"/>
      <c r="Y186" s="85"/>
      <c r="Z186" s="85"/>
    </row>
    <row r="187" spans="1:26" ht="11.25" customHeight="1" x14ac:dyDescent="0.25">
      <c r="A187" s="85"/>
      <c r="B187" s="85"/>
      <c r="C187" s="85"/>
      <c r="D187" s="85"/>
      <c r="E187" s="85"/>
      <c r="F187" s="85"/>
      <c r="G187" s="85"/>
      <c r="H187" s="85"/>
      <c r="I187" s="85"/>
      <c r="J187" s="85"/>
      <c r="K187" s="85"/>
      <c r="L187" s="85"/>
      <c r="M187" s="85"/>
      <c r="N187" s="85"/>
      <c r="O187" s="85"/>
      <c r="P187" s="85"/>
      <c r="Q187" s="85"/>
      <c r="R187" s="85"/>
      <c r="S187" s="85"/>
      <c r="T187" s="85"/>
      <c r="U187" s="85"/>
      <c r="V187" s="85"/>
      <c r="W187" s="85"/>
      <c r="X187" s="85"/>
      <c r="Y187" s="85"/>
      <c r="Z187" s="85"/>
    </row>
    <row r="188" spans="1:26" ht="11.25" customHeight="1" x14ac:dyDescent="0.25">
      <c r="A188" s="85"/>
      <c r="B188" s="85"/>
      <c r="C188" s="85"/>
      <c r="D188" s="85"/>
      <c r="E188" s="85"/>
      <c r="F188" s="85"/>
      <c r="G188" s="85"/>
      <c r="H188" s="85"/>
      <c r="I188" s="85"/>
      <c r="J188" s="85"/>
      <c r="K188" s="85"/>
      <c r="L188" s="85"/>
      <c r="M188" s="85"/>
      <c r="N188" s="85"/>
      <c r="O188" s="85"/>
      <c r="P188" s="85"/>
      <c r="Q188" s="85"/>
      <c r="R188" s="85"/>
      <c r="S188" s="85"/>
      <c r="T188" s="85"/>
      <c r="U188" s="85"/>
      <c r="V188" s="85"/>
      <c r="W188" s="85"/>
      <c r="X188" s="85"/>
      <c r="Y188" s="85"/>
      <c r="Z188" s="85"/>
    </row>
    <row r="189" spans="1:26" ht="11.25" customHeight="1" x14ac:dyDescent="0.25">
      <c r="A189" s="85"/>
      <c r="B189" s="85"/>
      <c r="C189" s="85"/>
      <c r="D189" s="85"/>
      <c r="E189" s="85"/>
      <c r="F189" s="85"/>
      <c r="G189" s="85"/>
      <c r="H189" s="85"/>
      <c r="I189" s="85"/>
      <c r="J189" s="85"/>
      <c r="K189" s="85"/>
      <c r="L189" s="85"/>
      <c r="M189" s="85"/>
      <c r="N189" s="85"/>
      <c r="O189" s="85"/>
      <c r="P189" s="85"/>
      <c r="Q189" s="85"/>
      <c r="R189" s="85"/>
      <c r="S189" s="85"/>
      <c r="T189" s="85"/>
      <c r="U189" s="85"/>
      <c r="V189" s="85"/>
      <c r="W189" s="85"/>
      <c r="X189" s="85"/>
      <c r="Y189" s="85"/>
      <c r="Z189" s="85"/>
    </row>
    <row r="190" spans="1:26" ht="11.25" customHeight="1" x14ac:dyDescent="0.25">
      <c r="A190" s="85"/>
      <c r="B190" s="85"/>
      <c r="C190" s="85"/>
      <c r="D190" s="85"/>
      <c r="E190" s="85"/>
      <c r="F190" s="85"/>
      <c r="G190" s="85"/>
      <c r="H190" s="85"/>
      <c r="I190" s="85"/>
      <c r="J190" s="85"/>
      <c r="K190" s="85"/>
      <c r="L190" s="85"/>
      <c r="M190" s="85"/>
      <c r="N190" s="85"/>
      <c r="O190" s="85"/>
      <c r="P190" s="85"/>
      <c r="Q190" s="85"/>
      <c r="R190" s="85"/>
      <c r="S190" s="85"/>
      <c r="T190" s="85"/>
      <c r="U190" s="85"/>
      <c r="V190" s="85"/>
      <c r="W190" s="85"/>
      <c r="X190" s="85"/>
      <c r="Y190" s="85"/>
      <c r="Z190" s="85"/>
    </row>
    <row r="191" spans="1:26" ht="11.25" customHeight="1" x14ac:dyDescent="0.25">
      <c r="A191" s="85"/>
      <c r="B191" s="85"/>
      <c r="C191" s="85"/>
      <c r="D191" s="85"/>
      <c r="E191" s="85"/>
      <c r="F191" s="85"/>
      <c r="G191" s="85"/>
      <c r="H191" s="85"/>
      <c r="I191" s="85"/>
      <c r="J191" s="85"/>
      <c r="K191" s="85"/>
      <c r="L191" s="85"/>
      <c r="M191" s="85"/>
      <c r="N191" s="85"/>
      <c r="O191" s="85"/>
      <c r="P191" s="85"/>
      <c r="Q191" s="85"/>
      <c r="R191" s="85"/>
      <c r="S191" s="85"/>
      <c r="T191" s="85"/>
      <c r="U191" s="85"/>
      <c r="V191" s="85"/>
      <c r="W191" s="85"/>
      <c r="X191" s="85"/>
      <c r="Y191" s="85"/>
      <c r="Z191" s="85"/>
    </row>
    <row r="192" spans="1:26" ht="11.25" customHeight="1" x14ac:dyDescent="0.25">
      <c r="A192" s="85"/>
      <c r="B192" s="85"/>
      <c r="C192" s="85"/>
      <c r="D192" s="85"/>
      <c r="E192" s="85"/>
      <c r="F192" s="85"/>
      <c r="G192" s="85"/>
      <c r="H192" s="85"/>
      <c r="I192" s="85"/>
      <c r="J192" s="85"/>
      <c r="K192" s="85"/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  <c r="X192" s="85"/>
      <c r="Y192" s="85"/>
      <c r="Z192" s="85"/>
    </row>
    <row r="193" spans="1:26" ht="11.25" customHeight="1" x14ac:dyDescent="0.25">
      <c r="A193" s="85"/>
      <c r="B193" s="85"/>
      <c r="C193" s="85"/>
      <c r="D193" s="85"/>
      <c r="E193" s="85"/>
      <c r="F193" s="85"/>
      <c r="G193" s="85"/>
      <c r="H193" s="85"/>
      <c r="I193" s="85"/>
      <c r="J193" s="85"/>
      <c r="K193" s="85"/>
      <c r="L193" s="85"/>
      <c r="M193" s="85"/>
      <c r="N193" s="85"/>
      <c r="O193" s="85"/>
      <c r="P193" s="85"/>
      <c r="Q193" s="85"/>
      <c r="R193" s="85"/>
      <c r="S193" s="85"/>
      <c r="T193" s="85"/>
      <c r="U193" s="85"/>
      <c r="V193" s="85"/>
      <c r="W193" s="85"/>
      <c r="X193" s="85"/>
      <c r="Y193" s="85"/>
      <c r="Z193" s="85"/>
    </row>
    <row r="194" spans="1:26" ht="11.25" customHeight="1" x14ac:dyDescent="0.25">
      <c r="A194" s="85"/>
      <c r="B194" s="85"/>
      <c r="C194" s="85"/>
      <c r="D194" s="85"/>
      <c r="E194" s="85"/>
      <c r="F194" s="85"/>
      <c r="G194" s="85"/>
      <c r="H194" s="85"/>
      <c r="I194" s="85"/>
      <c r="J194" s="85"/>
      <c r="K194" s="85"/>
      <c r="L194" s="85"/>
      <c r="M194" s="85"/>
      <c r="N194" s="85"/>
      <c r="O194" s="85"/>
      <c r="P194" s="85"/>
      <c r="Q194" s="85"/>
      <c r="R194" s="85"/>
      <c r="S194" s="85"/>
      <c r="T194" s="85"/>
      <c r="U194" s="85"/>
      <c r="V194" s="85"/>
      <c r="W194" s="85"/>
      <c r="X194" s="85"/>
      <c r="Y194" s="85"/>
      <c r="Z194" s="85"/>
    </row>
    <row r="195" spans="1:26" ht="11.25" customHeight="1" x14ac:dyDescent="0.25">
      <c r="A195" s="85"/>
      <c r="B195" s="85"/>
      <c r="C195" s="85"/>
      <c r="D195" s="85"/>
      <c r="E195" s="85"/>
      <c r="F195" s="85"/>
      <c r="G195" s="85"/>
      <c r="H195" s="85"/>
      <c r="I195" s="85"/>
      <c r="J195" s="85"/>
      <c r="K195" s="85"/>
      <c r="L195" s="85"/>
      <c r="M195" s="85"/>
      <c r="N195" s="85"/>
      <c r="O195" s="85"/>
      <c r="P195" s="85"/>
      <c r="Q195" s="85"/>
      <c r="R195" s="85"/>
      <c r="S195" s="85"/>
      <c r="T195" s="85"/>
      <c r="U195" s="85"/>
      <c r="V195" s="85"/>
      <c r="W195" s="85"/>
      <c r="X195" s="85"/>
      <c r="Y195" s="85"/>
      <c r="Z195" s="85"/>
    </row>
    <row r="196" spans="1:26" ht="11.25" customHeight="1" x14ac:dyDescent="0.25">
      <c r="A196" s="85"/>
      <c r="B196" s="85"/>
      <c r="C196" s="85"/>
      <c r="D196" s="85"/>
      <c r="E196" s="85"/>
      <c r="F196" s="85"/>
      <c r="G196" s="85"/>
      <c r="H196" s="85"/>
      <c r="I196" s="85"/>
      <c r="J196" s="85"/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5"/>
      <c r="W196" s="85"/>
      <c r="X196" s="85"/>
      <c r="Y196" s="85"/>
      <c r="Z196" s="85"/>
    </row>
    <row r="197" spans="1:26" ht="11.25" customHeight="1" x14ac:dyDescent="0.25">
      <c r="A197" s="85"/>
      <c r="B197" s="85"/>
      <c r="C197" s="85"/>
      <c r="D197" s="85"/>
      <c r="E197" s="85"/>
      <c r="F197" s="85"/>
      <c r="G197" s="85"/>
      <c r="H197" s="85"/>
      <c r="I197" s="85"/>
      <c r="J197" s="85"/>
      <c r="K197" s="85"/>
      <c r="L197" s="85"/>
      <c r="M197" s="85"/>
      <c r="N197" s="85"/>
      <c r="O197" s="85"/>
      <c r="P197" s="85"/>
      <c r="Q197" s="85"/>
      <c r="R197" s="85"/>
      <c r="S197" s="85"/>
      <c r="T197" s="85"/>
      <c r="U197" s="85"/>
      <c r="V197" s="85"/>
      <c r="W197" s="85"/>
      <c r="X197" s="85"/>
      <c r="Y197" s="85"/>
      <c r="Z197" s="85"/>
    </row>
    <row r="198" spans="1:26" ht="11.25" customHeight="1" x14ac:dyDescent="0.25">
      <c r="A198" s="85"/>
      <c r="B198" s="85"/>
      <c r="C198" s="85"/>
      <c r="D198" s="85"/>
      <c r="E198" s="85"/>
      <c r="F198" s="85"/>
      <c r="G198" s="85"/>
      <c r="H198" s="85"/>
      <c r="I198" s="85"/>
      <c r="J198" s="85"/>
      <c r="K198" s="85"/>
      <c r="L198" s="85"/>
      <c r="M198" s="85"/>
      <c r="N198" s="85"/>
      <c r="O198" s="85"/>
      <c r="P198" s="85"/>
      <c r="Q198" s="85"/>
      <c r="R198" s="85"/>
      <c r="S198" s="85"/>
      <c r="T198" s="85"/>
      <c r="U198" s="85"/>
      <c r="V198" s="85"/>
      <c r="W198" s="85"/>
      <c r="X198" s="85"/>
      <c r="Y198" s="85"/>
      <c r="Z198" s="85"/>
    </row>
    <row r="199" spans="1:26" ht="11.25" customHeight="1" x14ac:dyDescent="0.25">
      <c r="A199" s="85"/>
      <c r="B199" s="85"/>
      <c r="C199" s="85"/>
      <c r="D199" s="85"/>
      <c r="E199" s="85"/>
      <c r="F199" s="85"/>
      <c r="G199" s="85"/>
      <c r="H199" s="85"/>
      <c r="I199" s="85"/>
      <c r="J199" s="85"/>
      <c r="K199" s="85"/>
      <c r="L199" s="85"/>
      <c r="M199" s="85"/>
      <c r="N199" s="85"/>
      <c r="O199" s="85"/>
      <c r="P199" s="85"/>
      <c r="Q199" s="85"/>
      <c r="R199" s="85"/>
      <c r="S199" s="85"/>
      <c r="T199" s="85"/>
      <c r="U199" s="85"/>
      <c r="V199" s="85"/>
      <c r="W199" s="85"/>
      <c r="X199" s="85"/>
      <c r="Y199" s="85"/>
      <c r="Z199" s="85"/>
    </row>
    <row r="200" spans="1:26" ht="11.25" customHeight="1" x14ac:dyDescent="0.25">
      <c r="A200" s="85"/>
      <c r="B200" s="85"/>
      <c r="C200" s="85"/>
      <c r="D200" s="85"/>
      <c r="E200" s="85"/>
      <c r="F200" s="85"/>
      <c r="G200" s="85"/>
      <c r="H200" s="85"/>
      <c r="I200" s="85"/>
      <c r="J200" s="85"/>
      <c r="K200" s="85"/>
      <c r="L200" s="85"/>
      <c r="M200" s="85"/>
      <c r="N200" s="85"/>
      <c r="O200" s="85"/>
      <c r="P200" s="85"/>
      <c r="Q200" s="85"/>
      <c r="R200" s="85"/>
      <c r="S200" s="85"/>
      <c r="T200" s="85"/>
      <c r="U200" s="85"/>
      <c r="V200" s="85"/>
      <c r="W200" s="85"/>
      <c r="X200" s="85"/>
      <c r="Y200" s="85"/>
      <c r="Z200" s="85"/>
    </row>
    <row r="201" spans="1:26" ht="11.25" customHeight="1" x14ac:dyDescent="0.25">
      <c r="A201" s="85"/>
      <c r="B201" s="85"/>
      <c r="C201" s="85"/>
      <c r="D201" s="85"/>
      <c r="E201" s="85"/>
      <c r="F201" s="85"/>
      <c r="G201" s="85"/>
      <c r="H201" s="85"/>
      <c r="I201" s="85"/>
      <c r="J201" s="85"/>
      <c r="K201" s="85"/>
      <c r="L201" s="85"/>
      <c r="M201" s="85"/>
      <c r="N201" s="85"/>
      <c r="O201" s="85"/>
      <c r="P201" s="85"/>
      <c r="Q201" s="85"/>
      <c r="R201" s="85"/>
      <c r="S201" s="85"/>
      <c r="T201" s="85"/>
      <c r="U201" s="85"/>
      <c r="V201" s="85"/>
      <c r="W201" s="85"/>
      <c r="X201" s="85"/>
      <c r="Y201" s="85"/>
      <c r="Z201" s="85"/>
    </row>
    <row r="202" spans="1:26" ht="11.25" customHeight="1" x14ac:dyDescent="0.25">
      <c r="A202" s="85"/>
      <c r="B202" s="85"/>
      <c r="C202" s="85"/>
      <c r="D202" s="85"/>
      <c r="E202" s="85"/>
      <c r="F202" s="85"/>
      <c r="G202" s="85"/>
      <c r="H202" s="85"/>
      <c r="I202" s="85"/>
      <c r="J202" s="85"/>
      <c r="K202" s="85"/>
      <c r="L202" s="85"/>
      <c r="M202" s="85"/>
      <c r="N202" s="85"/>
      <c r="O202" s="85"/>
      <c r="P202" s="85"/>
      <c r="Q202" s="85"/>
      <c r="R202" s="85"/>
      <c r="S202" s="85"/>
      <c r="T202" s="85"/>
      <c r="U202" s="85"/>
      <c r="V202" s="85"/>
      <c r="W202" s="85"/>
      <c r="X202" s="85"/>
      <c r="Y202" s="85"/>
      <c r="Z202" s="85"/>
    </row>
    <row r="203" spans="1:26" ht="11.25" customHeight="1" x14ac:dyDescent="0.25">
      <c r="A203" s="85"/>
      <c r="B203" s="85"/>
      <c r="C203" s="85"/>
      <c r="D203" s="85"/>
      <c r="E203" s="85"/>
      <c r="F203" s="85"/>
      <c r="G203" s="85"/>
      <c r="H203" s="85"/>
      <c r="I203" s="85"/>
      <c r="J203" s="85"/>
      <c r="K203" s="85"/>
      <c r="L203" s="85"/>
      <c r="M203" s="85"/>
      <c r="N203" s="85"/>
      <c r="O203" s="85"/>
      <c r="P203" s="85"/>
      <c r="Q203" s="85"/>
      <c r="R203" s="85"/>
      <c r="S203" s="85"/>
      <c r="T203" s="85"/>
      <c r="U203" s="85"/>
      <c r="V203" s="85"/>
      <c r="W203" s="85"/>
      <c r="X203" s="85"/>
      <c r="Y203" s="85"/>
      <c r="Z203" s="85"/>
    </row>
    <row r="204" spans="1:26" ht="11.25" customHeight="1" x14ac:dyDescent="0.25">
      <c r="A204" s="85"/>
      <c r="B204" s="85"/>
      <c r="C204" s="85"/>
      <c r="D204" s="85"/>
      <c r="E204" s="85"/>
      <c r="F204" s="85"/>
      <c r="G204" s="85"/>
      <c r="H204" s="85"/>
      <c r="I204" s="85"/>
      <c r="J204" s="85"/>
      <c r="K204" s="85"/>
      <c r="L204" s="85"/>
      <c r="M204" s="85"/>
      <c r="N204" s="85"/>
      <c r="O204" s="85"/>
      <c r="P204" s="85"/>
      <c r="Q204" s="85"/>
      <c r="R204" s="85"/>
      <c r="S204" s="85"/>
      <c r="T204" s="85"/>
      <c r="U204" s="85"/>
      <c r="V204" s="85"/>
      <c r="W204" s="85"/>
      <c r="X204" s="85"/>
      <c r="Y204" s="85"/>
      <c r="Z204" s="85"/>
    </row>
    <row r="205" spans="1:26" ht="11.25" customHeight="1" x14ac:dyDescent="0.25">
      <c r="A205" s="85"/>
      <c r="B205" s="85"/>
      <c r="C205" s="85"/>
      <c r="D205" s="85"/>
      <c r="E205" s="85"/>
      <c r="F205" s="85"/>
      <c r="G205" s="85"/>
      <c r="H205" s="85"/>
      <c r="I205" s="85"/>
      <c r="J205" s="85"/>
      <c r="K205" s="85"/>
      <c r="L205" s="85"/>
      <c r="M205" s="85"/>
      <c r="N205" s="85"/>
      <c r="O205" s="85"/>
      <c r="P205" s="85"/>
      <c r="Q205" s="85"/>
      <c r="R205" s="85"/>
      <c r="S205" s="85"/>
      <c r="T205" s="85"/>
      <c r="U205" s="85"/>
      <c r="V205" s="85"/>
      <c r="W205" s="85"/>
      <c r="X205" s="85"/>
      <c r="Y205" s="85"/>
      <c r="Z205" s="85"/>
    </row>
    <row r="206" spans="1:26" ht="11.25" customHeight="1" x14ac:dyDescent="0.25">
      <c r="A206" s="85"/>
      <c r="B206" s="85"/>
      <c r="C206" s="85"/>
      <c r="D206" s="85"/>
      <c r="E206" s="85"/>
      <c r="F206" s="85"/>
      <c r="G206" s="85"/>
      <c r="H206" s="85"/>
      <c r="I206" s="85"/>
      <c r="J206" s="85"/>
      <c r="K206" s="85"/>
      <c r="L206" s="85"/>
      <c r="M206" s="85"/>
      <c r="N206" s="85"/>
      <c r="O206" s="85"/>
      <c r="P206" s="85"/>
      <c r="Q206" s="85"/>
      <c r="R206" s="85"/>
      <c r="S206" s="85"/>
      <c r="T206" s="85"/>
      <c r="U206" s="85"/>
      <c r="V206" s="85"/>
      <c r="W206" s="85"/>
      <c r="X206" s="85"/>
      <c r="Y206" s="85"/>
      <c r="Z206" s="85"/>
    </row>
    <row r="207" spans="1:26" ht="11.25" customHeight="1" x14ac:dyDescent="0.25">
      <c r="A207" s="85"/>
      <c r="B207" s="85"/>
      <c r="C207" s="85"/>
      <c r="D207" s="85"/>
      <c r="E207" s="85"/>
      <c r="F207" s="85"/>
      <c r="G207" s="85"/>
      <c r="H207" s="85"/>
      <c r="I207" s="85"/>
      <c r="J207" s="85"/>
      <c r="K207" s="85"/>
      <c r="L207" s="85"/>
      <c r="M207" s="85"/>
      <c r="N207" s="85"/>
      <c r="O207" s="85"/>
      <c r="P207" s="85"/>
      <c r="Q207" s="85"/>
      <c r="R207" s="85"/>
      <c r="S207" s="85"/>
      <c r="T207" s="85"/>
      <c r="U207" s="85"/>
      <c r="V207" s="85"/>
      <c r="W207" s="85"/>
      <c r="X207" s="85"/>
      <c r="Y207" s="85"/>
      <c r="Z207" s="85"/>
    </row>
    <row r="208" spans="1:26" ht="11.25" customHeight="1" x14ac:dyDescent="0.25">
      <c r="A208" s="85"/>
      <c r="B208" s="85"/>
      <c r="C208" s="85"/>
      <c r="D208" s="85"/>
      <c r="E208" s="85"/>
      <c r="F208" s="85"/>
      <c r="G208" s="85"/>
      <c r="H208" s="85"/>
      <c r="I208" s="85"/>
      <c r="J208" s="85"/>
      <c r="K208" s="85"/>
      <c r="L208" s="85"/>
      <c r="M208" s="85"/>
      <c r="N208" s="85"/>
      <c r="O208" s="85"/>
      <c r="P208" s="85"/>
      <c r="Q208" s="85"/>
      <c r="R208" s="85"/>
      <c r="S208" s="85"/>
      <c r="T208" s="85"/>
      <c r="U208" s="85"/>
      <c r="V208" s="85"/>
      <c r="W208" s="85"/>
      <c r="X208" s="85"/>
      <c r="Y208" s="85"/>
      <c r="Z208" s="85"/>
    </row>
    <row r="209" spans="1:26" ht="11.25" customHeight="1" x14ac:dyDescent="0.25">
      <c r="A209" s="85"/>
      <c r="B209" s="85"/>
      <c r="C209" s="85"/>
      <c r="D209" s="85"/>
      <c r="E209" s="85"/>
      <c r="F209" s="85"/>
      <c r="G209" s="85"/>
      <c r="H209" s="85"/>
      <c r="I209" s="85"/>
      <c r="J209" s="85"/>
      <c r="K209" s="85"/>
      <c r="L209" s="85"/>
      <c r="M209" s="85"/>
      <c r="N209" s="85"/>
      <c r="O209" s="85"/>
      <c r="P209" s="85"/>
      <c r="Q209" s="85"/>
      <c r="R209" s="85"/>
      <c r="S209" s="85"/>
      <c r="T209" s="85"/>
      <c r="U209" s="85"/>
      <c r="V209" s="85"/>
      <c r="W209" s="85"/>
      <c r="X209" s="85"/>
      <c r="Y209" s="85"/>
      <c r="Z209" s="85"/>
    </row>
    <row r="210" spans="1:26" ht="11.25" customHeight="1" x14ac:dyDescent="0.25">
      <c r="A210" s="85"/>
      <c r="B210" s="85"/>
      <c r="C210" s="85"/>
      <c r="D210" s="85"/>
      <c r="E210" s="85"/>
      <c r="F210" s="85"/>
      <c r="G210" s="85"/>
      <c r="H210" s="85"/>
      <c r="I210" s="85"/>
      <c r="J210" s="85"/>
      <c r="K210" s="85"/>
      <c r="L210" s="85"/>
      <c r="M210" s="85"/>
      <c r="N210" s="85"/>
      <c r="O210" s="85"/>
      <c r="P210" s="85"/>
      <c r="Q210" s="85"/>
      <c r="R210" s="85"/>
      <c r="S210" s="85"/>
      <c r="T210" s="85"/>
      <c r="U210" s="85"/>
      <c r="V210" s="85"/>
      <c r="W210" s="85"/>
      <c r="X210" s="85"/>
      <c r="Y210" s="85"/>
      <c r="Z210" s="85"/>
    </row>
    <row r="211" spans="1:26" ht="11.25" customHeight="1" x14ac:dyDescent="0.25">
      <c r="A211" s="85"/>
      <c r="B211" s="85"/>
      <c r="C211" s="85"/>
      <c r="D211" s="85"/>
      <c r="E211" s="85"/>
      <c r="F211" s="85"/>
      <c r="G211" s="85"/>
      <c r="H211" s="85"/>
      <c r="I211" s="85"/>
      <c r="J211" s="85"/>
      <c r="K211" s="85"/>
      <c r="L211" s="85"/>
      <c r="M211" s="85"/>
      <c r="N211" s="85"/>
      <c r="O211" s="85"/>
      <c r="P211" s="85"/>
      <c r="Q211" s="85"/>
      <c r="R211" s="85"/>
      <c r="S211" s="85"/>
      <c r="T211" s="85"/>
      <c r="U211" s="85"/>
      <c r="V211" s="85"/>
      <c r="W211" s="85"/>
      <c r="X211" s="85"/>
      <c r="Y211" s="85"/>
      <c r="Z211" s="85"/>
    </row>
    <row r="212" spans="1:26" ht="11.25" customHeight="1" x14ac:dyDescent="0.25">
      <c r="A212" s="85"/>
      <c r="B212" s="85"/>
      <c r="C212" s="85"/>
      <c r="D212" s="85"/>
      <c r="E212" s="85"/>
      <c r="F212" s="85"/>
      <c r="G212" s="85"/>
      <c r="H212" s="85"/>
      <c r="I212" s="85"/>
      <c r="J212" s="85"/>
      <c r="K212" s="85"/>
      <c r="L212" s="85"/>
      <c r="M212" s="85"/>
      <c r="N212" s="85"/>
      <c r="O212" s="85"/>
      <c r="P212" s="85"/>
      <c r="Q212" s="85"/>
      <c r="R212" s="85"/>
      <c r="S212" s="85"/>
      <c r="T212" s="85"/>
      <c r="U212" s="85"/>
      <c r="V212" s="85"/>
      <c r="W212" s="85"/>
      <c r="X212" s="85"/>
      <c r="Y212" s="85"/>
      <c r="Z212" s="85"/>
    </row>
    <row r="213" spans="1:26" ht="11.25" customHeight="1" x14ac:dyDescent="0.25">
      <c r="A213" s="85"/>
      <c r="B213" s="85"/>
      <c r="C213" s="85"/>
      <c r="D213" s="85"/>
      <c r="E213" s="85"/>
      <c r="F213" s="85"/>
      <c r="G213" s="85"/>
      <c r="H213" s="85"/>
      <c r="I213" s="85"/>
      <c r="J213" s="85"/>
      <c r="K213" s="85"/>
      <c r="L213" s="85"/>
      <c r="M213" s="85"/>
      <c r="N213" s="85"/>
      <c r="O213" s="85"/>
      <c r="P213" s="85"/>
      <c r="Q213" s="85"/>
      <c r="R213" s="85"/>
      <c r="S213" s="85"/>
      <c r="T213" s="85"/>
      <c r="U213" s="85"/>
      <c r="V213" s="85"/>
      <c r="W213" s="85"/>
      <c r="X213" s="85"/>
      <c r="Y213" s="85"/>
      <c r="Z213" s="85"/>
    </row>
    <row r="214" spans="1:26" ht="11.25" customHeight="1" x14ac:dyDescent="0.25">
      <c r="A214" s="85"/>
      <c r="B214" s="85"/>
      <c r="C214" s="85"/>
      <c r="D214" s="85"/>
      <c r="E214" s="85"/>
      <c r="F214" s="85"/>
      <c r="G214" s="85"/>
      <c r="H214" s="85"/>
      <c r="I214" s="85"/>
      <c r="J214" s="85"/>
      <c r="K214" s="85"/>
      <c r="L214" s="85"/>
      <c r="M214" s="85"/>
      <c r="N214" s="85"/>
      <c r="O214" s="85"/>
      <c r="P214" s="85"/>
      <c r="Q214" s="85"/>
      <c r="R214" s="85"/>
      <c r="S214" s="85"/>
      <c r="T214" s="85"/>
      <c r="U214" s="85"/>
      <c r="V214" s="85"/>
      <c r="W214" s="85"/>
      <c r="X214" s="85"/>
      <c r="Y214" s="85"/>
      <c r="Z214" s="85"/>
    </row>
    <row r="215" spans="1:26" ht="11.25" customHeight="1" x14ac:dyDescent="0.25">
      <c r="A215" s="85"/>
      <c r="B215" s="85"/>
      <c r="C215" s="85"/>
      <c r="D215" s="85"/>
      <c r="E215" s="85"/>
      <c r="F215" s="85"/>
      <c r="G215" s="85"/>
      <c r="H215" s="85"/>
      <c r="I215" s="85"/>
      <c r="J215" s="85"/>
      <c r="K215" s="85"/>
      <c r="L215" s="85"/>
      <c r="M215" s="85"/>
      <c r="N215" s="85"/>
      <c r="O215" s="85"/>
      <c r="P215" s="85"/>
      <c r="Q215" s="85"/>
      <c r="R215" s="85"/>
      <c r="S215" s="85"/>
      <c r="T215" s="85"/>
      <c r="U215" s="85"/>
      <c r="V215" s="85"/>
      <c r="W215" s="85"/>
      <c r="X215" s="85"/>
      <c r="Y215" s="85"/>
      <c r="Z215" s="85"/>
    </row>
    <row r="216" spans="1:26" ht="11.25" customHeight="1" x14ac:dyDescent="0.25">
      <c r="A216" s="85"/>
      <c r="B216" s="85"/>
      <c r="C216" s="85"/>
      <c r="D216" s="85"/>
      <c r="E216" s="85"/>
      <c r="F216" s="85"/>
      <c r="G216" s="85"/>
      <c r="H216" s="85"/>
      <c r="I216" s="85"/>
      <c r="J216" s="85"/>
      <c r="K216" s="85"/>
      <c r="L216" s="85"/>
      <c r="M216" s="85"/>
      <c r="N216" s="85"/>
      <c r="O216" s="85"/>
      <c r="P216" s="85"/>
      <c r="Q216" s="85"/>
      <c r="R216" s="85"/>
      <c r="S216" s="85"/>
      <c r="T216" s="85"/>
      <c r="U216" s="85"/>
      <c r="V216" s="85"/>
      <c r="W216" s="85"/>
      <c r="X216" s="85"/>
      <c r="Y216" s="85"/>
      <c r="Z216" s="85"/>
    </row>
    <row r="217" spans="1:26" ht="11.25" customHeight="1" x14ac:dyDescent="0.25">
      <c r="A217" s="85"/>
      <c r="B217" s="85"/>
      <c r="C217" s="85"/>
      <c r="D217" s="85"/>
      <c r="E217" s="85"/>
      <c r="F217" s="85"/>
      <c r="G217" s="85"/>
      <c r="H217" s="85"/>
      <c r="I217" s="85"/>
      <c r="J217" s="85"/>
      <c r="K217" s="85"/>
      <c r="L217" s="85"/>
      <c r="M217" s="85"/>
      <c r="N217" s="85"/>
      <c r="O217" s="85"/>
      <c r="P217" s="85"/>
      <c r="Q217" s="85"/>
      <c r="R217" s="85"/>
      <c r="S217" s="85"/>
      <c r="T217" s="85"/>
      <c r="U217" s="85"/>
      <c r="V217" s="85"/>
      <c r="W217" s="85"/>
      <c r="X217" s="85"/>
      <c r="Y217" s="85"/>
      <c r="Z217" s="85"/>
    </row>
    <row r="218" spans="1:26" ht="11.25" customHeight="1" x14ac:dyDescent="0.25">
      <c r="A218" s="85"/>
      <c r="B218" s="85"/>
      <c r="C218" s="85"/>
      <c r="D218" s="85"/>
      <c r="E218" s="85"/>
      <c r="F218" s="85"/>
      <c r="G218" s="85"/>
      <c r="H218" s="85"/>
      <c r="I218" s="85"/>
      <c r="J218" s="85"/>
      <c r="K218" s="85"/>
      <c r="L218" s="85"/>
      <c r="M218" s="85"/>
      <c r="N218" s="85"/>
      <c r="O218" s="85"/>
      <c r="P218" s="85"/>
      <c r="Q218" s="85"/>
      <c r="R218" s="85"/>
      <c r="S218" s="85"/>
      <c r="T218" s="85"/>
      <c r="U218" s="85"/>
      <c r="V218" s="85"/>
      <c r="W218" s="85"/>
      <c r="X218" s="85"/>
      <c r="Y218" s="85"/>
      <c r="Z218" s="85"/>
    </row>
    <row r="219" spans="1:26" ht="11.25" customHeight="1" x14ac:dyDescent="0.25">
      <c r="A219" s="85"/>
      <c r="B219" s="85"/>
      <c r="C219" s="85"/>
      <c r="D219" s="85"/>
      <c r="E219" s="85"/>
      <c r="F219" s="85"/>
      <c r="G219" s="85"/>
      <c r="H219" s="85"/>
      <c r="I219" s="85"/>
      <c r="J219" s="85"/>
      <c r="K219" s="85"/>
      <c r="L219" s="85"/>
      <c r="M219" s="85"/>
      <c r="N219" s="85"/>
      <c r="O219" s="85"/>
      <c r="P219" s="85"/>
      <c r="Q219" s="85"/>
      <c r="R219" s="85"/>
      <c r="S219" s="85"/>
      <c r="T219" s="85"/>
      <c r="U219" s="85"/>
      <c r="V219" s="85"/>
      <c r="W219" s="85"/>
      <c r="X219" s="85"/>
      <c r="Y219" s="85"/>
      <c r="Z219" s="85"/>
    </row>
    <row r="220" spans="1:26" ht="11.25" customHeight="1" x14ac:dyDescent="0.25">
      <c r="A220" s="85"/>
      <c r="B220" s="85"/>
      <c r="C220" s="85"/>
      <c r="D220" s="85"/>
      <c r="E220" s="85"/>
      <c r="F220" s="85"/>
      <c r="G220" s="85"/>
      <c r="H220" s="85"/>
      <c r="I220" s="85"/>
      <c r="J220" s="85"/>
      <c r="K220" s="85"/>
      <c r="L220" s="85"/>
      <c r="M220" s="85"/>
      <c r="N220" s="85"/>
      <c r="O220" s="85"/>
      <c r="P220" s="85"/>
      <c r="Q220" s="85"/>
      <c r="R220" s="85"/>
      <c r="S220" s="85"/>
      <c r="T220" s="85"/>
      <c r="U220" s="85"/>
      <c r="V220" s="85"/>
      <c r="W220" s="85"/>
      <c r="X220" s="85"/>
      <c r="Y220" s="85"/>
      <c r="Z220" s="85"/>
    </row>
    <row r="221" spans="1:26" ht="11.25" customHeight="1" x14ac:dyDescent="0.25">
      <c r="A221" s="85"/>
      <c r="B221" s="85"/>
      <c r="C221" s="85"/>
      <c r="D221" s="85"/>
      <c r="E221" s="85"/>
      <c r="F221" s="85"/>
      <c r="G221" s="85"/>
      <c r="H221" s="85"/>
      <c r="I221" s="85"/>
      <c r="J221" s="85"/>
      <c r="K221" s="85"/>
      <c r="L221" s="85"/>
      <c r="M221" s="85"/>
      <c r="N221" s="85"/>
      <c r="O221" s="85"/>
      <c r="P221" s="85"/>
      <c r="Q221" s="85"/>
      <c r="R221" s="85"/>
      <c r="S221" s="85"/>
      <c r="T221" s="85"/>
      <c r="U221" s="85"/>
      <c r="V221" s="85"/>
      <c r="W221" s="85"/>
      <c r="X221" s="85"/>
      <c r="Y221" s="85"/>
      <c r="Z221" s="85"/>
    </row>
    <row r="222" spans="1:26" ht="11.25" customHeight="1" x14ac:dyDescent="0.25">
      <c r="A222" s="85"/>
      <c r="B222" s="85"/>
      <c r="C222" s="85"/>
      <c r="D222" s="85"/>
      <c r="E222" s="85"/>
      <c r="F222" s="85"/>
      <c r="G222" s="85"/>
      <c r="H222" s="85"/>
      <c r="I222" s="85"/>
      <c r="J222" s="85"/>
      <c r="K222" s="85"/>
      <c r="L222" s="85"/>
      <c r="M222" s="85"/>
      <c r="N222" s="85"/>
      <c r="O222" s="85"/>
      <c r="P222" s="85"/>
      <c r="Q222" s="85"/>
      <c r="R222" s="85"/>
      <c r="S222" s="85"/>
      <c r="T222" s="85"/>
      <c r="U222" s="85"/>
      <c r="V222" s="85"/>
      <c r="W222" s="85"/>
      <c r="X222" s="85"/>
      <c r="Y222" s="85"/>
      <c r="Z222" s="85"/>
    </row>
    <row r="223" spans="1:26" ht="11.25" customHeight="1" x14ac:dyDescent="0.25">
      <c r="A223" s="85"/>
      <c r="B223" s="85"/>
      <c r="C223" s="85"/>
      <c r="D223" s="85"/>
      <c r="E223" s="85"/>
      <c r="F223" s="85"/>
      <c r="G223" s="85"/>
      <c r="H223" s="85"/>
      <c r="I223" s="85"/>
      <c r="J223" s="85"/>
      <c r="K223" s="85"/>
      <c r="L223" s="85"/>
      <c r="M223" s="85"/>
      <c r="N223" s="85"/>
      <c r="O223" s="85"/>
      <c r="P223" s="85"/>
      <c r="Q223" s="85"/>
      <c r="R223" s="85"/>
      <c r="S223" s="85"/>
      <c r="T223" s="85"/>
      <c r="U223" s="85"/>
      <c r="V223" s="85"/>
      <c r="W223" s="85"/>
      <c r="X223" s="85"/>
      <c r="Y223" s="85"/>
      <c r="Z223" s="85"/>
    </row>
    <row r="224" spans="1:26" ht="11.25" customHeight="1" x14ac:dyDescent="0.25">
      <c r="A224" s="85"/>
      <c r="B224" s="85"/>
      <c r="C224" s="85"/>
      <c r="D224" s="85"/>
      <c r="E224" s="85"/>
      <c r="F224" s="85"/>
      <c r="G224" s="85"/>
      <c r="H224" s="85"/>
      <c r="I224" s="85"/>
      <c r="J224" s="85"/>
      <c r="K224" s="85"/>
      <c r="L224" s="85"/>
      <c r="M224" s="85"/>
      <c r="N224" s="85"/>
      <c r="O224" s="85"/>
      <c r="P224" s="85"/>
      <c r="Q224" s="85"/>
      <c r="R224" s="85"/>
      <c r="S224" s="85"/>
      <c r="T224" s="85"/>
      <c r="U224" s="85"/>
      <c r="V224" s="85"/>
      <c r="W224" s="85"/>
      <c r="X224" s="85"/>
      <c r="Y224" s="85"/>
      <c r="Z224" s="85"/>
    </row>
    <row r="225" spans="1:26" ht="11.25" customHeight="1" x14ac:dyDescent="0.25">
      <c r="A225" s="85"/>
      <c r="B225" s="85"/>
      <c r="C225" s="85"/>
      <c r="D225" s="85"/>
      <c r="E225" s="85"/>
      <c r="F225" s="85"/>
      <c r="G225" s="85"/>
      <c r="H225" s="85"/>
      <c r="I225" s="85"/>
      <c r="J225" s="85"/>
      <c r="K225" s="85"/>
      <c r="L225" s="85"/>
      <c r="M225" s="85"/>
      <c r="N225" s="85"/>
      <c r="O225" s="85"/>
      <c r="P225" s="85"/>
      <c r="Q225" s="85"/>
      <c r="R225" s="85"/>
      <c r="S225" s="85"/>
      <c r="T225" s="85"/>
      <c r="U225" s="85"/>
      <c r="V225" s="85"/>
      <c r="W225" s="85"/>
      <c r="X225" s="85"/>
      <c r="Y225" s="85"/>
      <c r="Z225" s="85"/>
    </row>
    <row r="226" spans="1:26" ht="11.25" customHeight="1" x14ac:dyDescent="0.25">
      <c r="A226" s="85"/>
      <c r="B226" s="85"/>
      <c r="C226" s="85"/>
      <c r="D226" s="85"/>
      <c r="E226" s="85"/>
      <c r="F226" s="85"/>
      <c r="G226" s="85"/>
      <c r="H226" s="85"/>
      <c r="I226" s="85"/>
      <c r="J226" s="85"/>
      <c r="K226" s="85"/>
      <c r="L226" s="85"/>
      <c r="M226" s="85"/>
      <c r="N226" s="85"/>
      <c r="O226" s="85"/>
      <c r="P226" s="85"/>
      <c r="Q226" s="85"/>
      <c r="R226" s="85"/>
      <c r="S226" s="85"/>
      <c r="T226" s="85"/>
      <c r="U226" s="85"/>
      <c r="V226" s="85"/>
      <c r="W226" s="85"/>
      <c r="X226" s="85"/>
      <c r="Y226" s="85"/>
      <c r="Z226" s="85"/>
    </row>
    <row r="227" spans="1:26" ht="11.25" customHeight="1" x14ac:dyDescent="0.25">
      <c r="A227" s="85"/>
      <c r="B227" s="85"/>
      <c r="C227" s="85"/>
      <c r="D227" s="85"/>
      <c r="E227" s="85"/>
      <c r="F227" s="85"/>
      <c r="G227" s="85"/>
      <c r="H227" s="85"/>
      <c r="I227" s="85"/>
      <c r="J227" s="85"/>
      <c r="K227" s="85"/>
      <c r="L227" s="85"/>
      <c r="M227" s="85"/>
      <c r="N227" s="85"/>
      <c r="O227" s="85"/>
      <c r="P227" s="85"/>
      <c r="Q227" s="85"/>
      <c r="R227" s="85"/>
      <c r="S227" s="85"/>
      <c r="T227" s="85"/>
      <c r="U227" s="85"/>
      <c r="V227" s="85"/>
      <c r="W227" s="85"/>
      <c r="X227" s="85"/>
      <c r="Y227" s="85"/>
      <c r="Z227" s="85"/>
    </row>
    <row r="228" spans="1:26" ht="11.25" customHeight="1" x14ac:dyDescent="0.25">
      <c r="A228" s="85"/>
      <c r="B228" s="85"/>
      <c r="C228" s="85"/>
      <c r="D228" s="85"/>
      <c r="E228" s="85"/>
      <c r="F228" s="85"/>
      <c r="G228" s="85"/>
      <c r="H228" s="85"/>
      <c r="I228" s="85"/>
      <c r="J228" s="85"/>
      <c r="K228" s="85"/>
      <c r="L228" s="85"/>
      <c r="M228" s="85"/>
      <c r="N228" s="85"/>
      <c r="O228" s="85"/>
      <c r="P228" s="85"/>
      <c r="Q228" s="85"/>
      <c r="R228" s="85"/>
      <c r="S228" s="85"/>
      <c r="T228" s="85"/>
      <c r="U228" s="85"/>
      <c r="V228" s="85"/>
      <c r="W228" s="85"/>
      <c r="X228" s="85"/>
      <c r="Y228" s="85"/>
      <c r="Z228" s="85"/>
    </row>
    <row r="229" spans="1:26" ht="11.25" customHeight="1" x14ac:dyDescent="0.25">
      <c r="A229" s="85"/>
      <c r="B229" s="85"/>
      <c r="C229" s="85"/>
      <c r="D229" s="85"/>
      <c r="E229" s="85"/>
      <c r="F229" s="85"/>
      <c r="G229" s="85"/>
      <c r="H229" s="85"/>
      <c r="I229" s="85"/>
      <c r="J229" s="85"/>
      <c r="K229" s="85"/>
      <c r="L229" s="85"/>
      <c r="M229" s="85"/>
      <c r="N229" s="85"/>
      <c r="O229" s="85"/>
      <c r="P229" s="85"/>
      <c r="Q229" s="85"/>
      <c r="R229" s="85"/>
      <c r="S229" s="85"/>
      <c r="T229" s="85"/>
      <c r="U229" s="85"/>
      <c r="V229" s="85"/>
      <c r="W229" s="85"/>
      <c r="X229" s="85"/>
      <c r="Y229" s="85"/>
      <c r="Z229" s="85"/>
    </row>
    <row r="230" spans="1:26" ht="11.25" customHeight="1" x14ac:dyDescent="0.25">
      <c r="A230" s="85"/>
      <c r="B230" s="85"/>
      <c r="C230" s="85"/>
      <c r="D230" s="85"/>
      <c r="E230" s="85"/>
      <c r="F230" s="85"/>
      <c r="G230" s="85"/>
      <c r="H230" s="85"/>
      <c r="I230" s="85"/>
      <c r="J230" s="85"/>
      <c r="K230" s="85"/>
      <c r="L230" s="85"/>
      <c r="M230" s="85"/>
      <c r="N230" s="85"/>
      <c r="O230" s="85"/>
      <c r="P230" s="85"/>
      <c r="Q230" s="85"/>
      <c r="R230" s="85"/>
      <c r="S230" s="85"/>
      <c r="T230" s="85"/>
      <c r="U230" s="85"/>
      <c r="V230" s="85"/>
      <c r="W230" s="85"/>
      <c r="X230" s="85"/>
      <c r="Y230" s="85"/>
      <c r="Z230" s="85"/>
    </row>
    <row r="231" spans="1:26" ht="11.25" customHeight="1" x14ac:dyDescent="0.25">
      <c r="A231" s="85"/>
      <c r="B231" s="85"/>
      <c r="C231" s="85"/>
      <c r="D231" s="85"/>
      <c r="E231" s="85"/>
      <c r="F231" s="85"/>
      <c r="G231" s="85"/>
      <c r="H231" s="85"/>
      <c r="I231" s="85"/>
      <c r="J231" s="85"/>
      <c r="K231" s="85"/>
      <c r="L231" s="85"/>
      <c r="M231" s="85"/>
      <c r="N231" s="85"/>
      <c r="O231" s="85"/>
      <c r="P231" s="85"/>
      <c r="Q231" s="85"/>
      <c r="R231" s="85"/>
      <c r="S231" s="85"/>
      <c r="T231" s="85"/>
      <c r="U231" s="85"/>
      <c r="V231" s="85"/>
      <c r="W231" s="85"/>
      <c r="X231" s="85"/>
      <c r="Y231" s="85"/>
      <c r="Z231" s="85"/>
    </row>
    <row r="232" spans="1:26" ht="11.25" customHeight="1" x14ac:dyDescent="0.25">
      <c r="A232" s="85"/>
      <c r="B232" s="85"/>
      <c r="C232" s="85"/>
      <c r="D232" s="85"/>
      <c r="E232" s="85"/>
      <c r="F232" s="85"/>
      <c r="G232" s="85"/>
      <c r="H232" s="85"/>
      <c r="I232" s="85"/>
      <c r="J232" s="85"/>
      <c r="K232" s="85"/>
      <c r="L232" s="85"/>
      <c r="M232" s="85"/>
      <c r="N232" s="85"/>
      <c r="O232" s="85"/>
      <c r="P232" s="85"/>
      <c r="Q232" s="85"/>
      <c r="R232" s="85"/>
      <c r="S232" s="85"/>
      <c r="T232" s="85"/>
      <c r="U232" s="85"/>
      <c r="V232" s="85"/>
      <c r="W232" s="85"/>
      <c r="X232" s="85"/>
      <c r="Y232" s="85"/>
      <c r="Z232" s="85"/>
    </row>
    <row r="233" spans="1:26" ht="11.25" customHeight="1" x14ac:dyDescent="0.25">
      <c r="A233" s="85"/>
      <c r="B233" s="85"/>
      <c r="C233" s="85"/>
      <c r="D233" s="85"/>
      <c r="E233" s="85"/>
      <c r="F233" s="85"/>
      <c r="G233" s="85"/>
      <c r="H233" s="85"/>
      <c r="I233" s="85"/>
      <c r="J233" s="85"/>
      <c r="K233" s="85"/>
      <c r="L233" s="85"/>
      <c r="M233" s="85"/>
      <c r="N233" s="85"/>
      <c r="O233" s="85"/>
      <c r="P233" s="85"/>
      <c r="Q233" s="85"/>
      <c r="R233" s="85"/>
      <c r="S233" s="85"/>
      <c r="T233" s="85"/>
      <c r="U233" s="85"/>
      <c r="V233" s="85"/>
      <c r="W233" s="85"/>
      <c r="X233" s="85"/>
      <c r="Y233" s="85"/>
      <c r="Z233" s="85"/>
    </row>
    <row r="234" spans="1:26" ht="11.25" customHeight="1" x14ac:dyDescent="0.25">
      <c r="A234" s="85"/>
      <c r="B234" s="85"/>
      <c r="C234" s="85"/>
      <c r="D234" s="85"/>
      <c r="E234" s="85"/>
      <c r="F234" s="85"/>
      <c r="G234" s="85"/>
      <c r="H234" s="85"/>
      <c r="I234" s="85"/>
      <c r="J234" s="85"/>
      <c r="K234" s="85"/>
      <c r="L234" s="85"/>
      <c r="M234" s="85"/>
      <c r="N234" s="85"/>
      <c r="O234" s="85"/>
      <c r="P234" s="85"/>
      <c r="Q234" s="85"/>
      <c r="R234" s="85"/>
      <c r="S234" s="85"/>
      <c r="T234" s="85"/>
      <c r="U234" s="85"/>
      <c r="V234" s="85"/>
      <c r="W234" s="85"/>
      <c r="X234" s="85"/>
      <c r="Y234" s="85"/>
      <c r="Z234" s="85"/>
    </row>
    <row r="235" spans="1:26" ht="11.25" customHeight="1" x14ac:dyDescent="0.25">
      <c r="A235" s="85"/>
      <c r="B235" s="85"/>
      <c r="C235" s="85"/>
      <c r="D235" s="85"/>
      <c r="E235" s="85"/>
      <c r="F235" s="85"/>
      <c r="G235" s="85"/>
      <c r="H235" s="85"/>
      <c r="I235" s="85"/>
      <c r="J235" s="85"/>
      <c r="K235" s="85"/>
      <c r="L235" s="85"/>
      <c r="M235" s="85"/>
      <c r="N235" s="85"/>
      <c r="O235" s="85"/>
      <c r="P235" s="85"/>
      <c r="Q235" s="85"/>
      <c r="R235" s="85"/>
      <c r="S235" s="85"/>
      <c r="T235" s="85"/>
      <c r="U235" s="85"/>
      <c r="V235" s="85"/>
      <c r="W235" s="85"/>
      <c r="X235" s="85"/>
      <c r="Y235" s="85"/>
      <c r="Z235" s="85"/>
    </row>
    <row r="236" spans="1:26" ht="11.25" customHeight="1" x14ac:dyDescent="0.25">
      <c r="A236" s="85"/>
      <c r="B236" s="85"/>
      <c r="C236" s="85"/>
      <c r="D236" s="85"/>
      <c r="E236" s="85"/>
      <c r="F236" s="85"/>
      <c r="G236" s="85"/>
      <c r="H236" s="85"/>
      <c r="I236" s="85"/>
      <c r="J236" s="85"/>
      <c r="K236" s="85"/>
      <c r="L236" s="85"/>
      <c r="M236" s="85"/>
      <c r="N236" s="85"/>
      <c r="O236" s="85"/>
      <c r="P236" s="85"/>
      <c r="Q236" s="85"/>
      <c r="R236" s="85"/>
      <c r="S236" s="85"/>
      <c r="T236" s="85"/>
      <c r="U236" s="85"/>
      <c r="V236" s="85"/>
      <c r="W236" s="85"/>
      <c r="X236" s="85"/>
      <c r="Y236" s="85"/>
      <c r="Z236" s="85"/>
    </row>
    <row r="237" spans="1:26" ht="11.25" customHeight="1" x14ac:dyDescent="0.25">
      <c r="A237" s="85"/>
      <c r="B237" s="85"/>
      <c r="C237" s="85"/>
      <c r="D237" s="85"/>
      <c r="E237" s="85"/>
      <c r="F237" s="85"/>
      <c r="G237" s="85"/>
      <c r="H237" s="85"/>
      <c r="I237" s="85"/>
      <c r="J237" s="85"/>
      <c r="K237" s="85"/>
      <c r="L237" s="85"/>
      <c r="M237" s="85"/>
      <c r="N237" s="85"/>
      <c r="O237" s="85"/>
      <c r="P237" s="85"/>
      <c r="Q237" s="85"/>
      <c r="R237" s="85"/>
      <c r="S237" s="85"/>
      <c r="T237" s="85"/>
      <c r="U237" s="85"/>
      <c r="V237" s="85"/>
      <c r="W237" s="85"/>
      <c r="X237" s="85"/>
      <c r="Y237" s="85"/>
      <c r="Z237" s="85"/>
    </row>
    <row r="238" spans="1:26" ht="11.25" customHeight="1" x14ac:dyDescent="0.25">
      <c r="A238" s="85"/>
      <c r="B238" s="85"/>
      <c r="C238" s="85"/>
      <c r="D238" s="85"/>
      <c r="E238" s="85"/>
      <c r="F238" s="85"/>
      <c r="G238" s="85"/>
      <c r="H238" s="85"/>
      <c r="I238" s="85"/>
      <c r="J238" s="85"/>
      <c r="K238" s="85"/>
      <c r="L238" s="85"/>
      <c r="M238" s="85"/>
      <c r="N238" s="85"/>
      <c r="O238" s="85"/>
      <c r="P238" s="85"/>
      <c r="Q238" s="85"/>
      <c r="R238" s="85"/>
      <c r="S238" s="85"/>
      <c r="T238" s="85"/>
      <c r="U238" s="85"/>
      <c r="V238" s="85"/>
      <c r="W238" s="85"/>
      <c r="X238" s="85"/>
      <c r="Y238" s="85"/>
      <c r="Z238" s="85"/>
    </row>
    <row r="239" spans="1:26" ht="11.25" customHeight="1" x14ac:dyDescent="0.25">
      <c r="A239" s="85"/>
      <c r="B239" s="85"/>
      <c r="C239" s="85"/>
      <c r="D239" s="85"/>
      <c r="E239" s="85"/>
      <c r="F239" s="85"/>
      <c r="G239" s="85"/>
      <c r="H239" s="85"/>
      <c r="I239" s="85"/>
      <c r="J239" s="85"/>
      <c r="K239" s="85"/>
      <c r="L239" s="85"/>
      <c r="M239" s="85"/>
      <c r="N239" s="85"/>
      <c r="O239" s="85"/>
      <c r="P239" s="85"/>
      <c r="Q239" s="85"/>
      <c r="R239" s="85"/>
      <c r="S239" s="85"/>
      <c r="T239" s="85"/>
      <c r="U239" s="85"/>
      <c r="V239" s="85"/>
      <c r="W239" s="85"/>
      <c r="X239" s="85"/>
      <c r="Y239" s="85"/>
      <c r="Z239" s="85"/>
    </row>
    <row r="240" spans="1:26" ht="11.25" customHeight="1" x14ac:dyDescent="0.25">
      <c r="A240" s="85"/>
      <c r="B240" s="85"/>
      <c r="C240" s="85"/>
      <c r="D240" s="85"/>
      <c r="E240" s="85"/>
      <c r="F240" s="85"/>
      <c r="G240" s="85"/>
      <c r="H240" s="85"/>
      <c r="I240" s="85"/>
      <c r="J240" s="85"/>
      <c r="K240" s="85"/>
      <c r="L240" s="85"/>
      <c r="M240" s="85"/>
      <c r="N240" s="85"/>
      <c r="O240" s="85"/>
      <c r="P240" s="85"/>
      <c r="Q240" s="85"/>
      <c r="R240" s="85"/>
      <c r="S240" s="85"/>
      <c r="T240" s="85"/>
      <c r="U240" s="85"/>
      <c r="V240" s="85"/>
      <c r="W240" s="85"/>
      <c r="X240" s="85"/>
      <c r="Y240" s="85"/>
      <c r="Z240" s="85"/>
    </row>
    <row r="241" spans="1:26" ht="11.25" customHeight="1" x14ac:dyDescent="0.25">
      <c r="A241" s="85"/>
      <c r="B241" s="85"/>
      <c r="C241" s="85"/>
      <c r="D241" s="85"/>
      <c r="E241" s="85"/>
      <c r="F241" s="85"/>
      <c r="G241" s="85"/>
      <c r="H241" s="85"/>
      <c r="I241" s="85"/>
      <c r="J241" s="85"/>
      <c r="K241" s="85"/>
      <c r="L241" s="85"/>
      <c r="M241" s="85"/>
      <c r="N241" s="85"/>
      <c r="O241" s="85"/>
      <c r="P241" s="85"/>
      <c r="Q241" s="85"/>
      <c r="R241" s="85"/>
      <c r="S241" s="85"/>
      <c r="T241" s="85"/>
      <c r="U241" s="85"/>
      <c r="V241" s="85"/>
      <c r="W241" s="85"/>
      <c r="X241" s="85"/>
      <c r="Y241" s="85"/>
      <c r="Z241" s="85"/>
    </row>
    <row r="242" spans="1:26" ht="11.25" customHeight="1" x14ac:dyDescent="0.25">
      <c r="A242" s="85"/>
      <c r="B242" s="85"/>
      <c r="C242" s="85"/>
      <c r="D242" s="85"/>
      <c r="E242" s="85"/>
      <c r="F242" s="85"/>
      <c r="G242" s="85"/>
      <c r="H242" s="85"/>
      <c r="I242" s="85"/>
      <c r="J242" s="85"/>
      <c r="K242" s="85"/>
      <c r="L242" s="85"/>
      <c r="M242" s="85"/>
      <c r="N242" s="85"/>
      <c r="O242" s="85"/>
      <c r="P242" s="85"/>
      <c r="Q242" s="85"/>
      <c r="R242" s="85"/>
      <c r="S242" s="85"/>
      <c r="T242" s="85"/>
      <c r="U242" s="85"/>
      <c r="V242" s="85"/>
      <c r="W242" s="85"/>
      <c r="X242" s="85"/>
      <c r="Y242" s="85"/>
      <c r="Z242" s="85"/>
    </row>
    <row r="243" spans="1:26" ht="11.25" customHeight="1" x14ac:dyDescent="0.25">
      <c r="A243" s="85"/>
      <c r="B243" s="85"/>
      <c r="C243" s="85"/>
      <c r="D243" s="85"/>
      <c r="E243" s="85"/>
      <c r="F243" s="85"/>
      <c r="G243" s="85"/>
      <c r="H243" s="85"/>
      <c r="I243" s="85"/>
      <c r="J243" s="85"/>
      <c r="K243" s="85"/>
      <c r="L243" s="85"/>
      <c r="M243" s="85"/>
      <c r="N243" s="85"/>
      <c r="O243" s="85"/>
      <c r="P243" s="85"/>
      <c r="Q243" s="85"/>
      <c r="R243" s="85"/>
      <c r="S243" s="85"/>
      <c r="T243" s="85"/>
      <c r="U243" s="85"/>
      <c r="V243" s="85"/>
      <c r="W243" s="85"/>
      <c r="X243" s="85"/>
      <c r="Y243" s="85"/>
      <c r="Z243" s="85"/>
    </row>
    <row r="244" spans="1:26" ht="11.25" customHeight="1" x14ac:dyDescent="0.25">
      <c r="A244" s="85"/>
      <c r="B244" s="85"/>
      <c r="C244" s="85"/>
      <c r="D244" s="85"/>
      <c r="E244" s="85"/>
      <c r="F244" s="85"/>
      <c r="G244" s="85"/>
      <c r="H244" s="85"/>
      <c r="I244" s="85"/>
      <c r="J244" s="85"/>
      <c r="K244" s="85"/>
      <c r="L244" s="85"/>
      <c r="M244" s="85"/>
      <c r="N244" s="85"/>
      <c r="O244" s="85"/>
      <c r="P244" s="85"/>
      <c r="Q244" s="85"/>
      <c r="R244" s="85"/>
      <c r="S244" s="85"/>
      <c r="T244" s="85"/>
      <c r="U244" s="85"/>
      <c r="V244" s="85"/>
      <c r="W244" s="85"/>
      <c r="X244" s="85"/>
      <c r="Y244" s="85"/>
      <c r="Z244" s="85"/>
    </row>
    <row r="245" spans="1:26" ht="11.25" customHeight="1" x14ac:dyDescent="0.25">
      <c r="A245" s="85"/>
      <c r="B245" s="85"/>
      <c r="C245" s="85"/>
      <c r="D245" s="85"/>
      <c r="E245" s="85"/>
      <c r="F245" s="85"/>
      <c r="G245" s="85"/>
      <c r="H245" s="85"/>
      <c r="I245" s="85"/>
      <c r="J245" s="85"/>
      <c r="K245" s="85"/>
      <c r="L245" s="85"/>
      <c r="M245" s="85"/>
      <c r="N245" s="85"/>
      <c r="O245" s="85"/>
      <c r="P245" s="85"/>
      <c r="Q245" s="85"/>
      <c r="R245" s="85"/>
      <c r="S245" s="85"/>
      <c r="T245" s="85"/>
      <c r="U245" s="85"/>
      <c r="V245" s="85"/>
      <c r="W245" s="85"/>
      <c r="X245" s="85"/>
      <c r="Y245" s="85"/>
      <c r="Z245" s="85"/>
    </row>
    <row r="246" spans="1:26" ht="11.25" customHeight="1" x14ac:dyDescent="0.25">
      <c r="A246" s="85"/>
      <c r="B246" s="85"/>
      <c r="C246" s="85"/>
      <c r="D246" s="85"/>
      <c r="E246" s="85"/>
      <c r="F246" s="85"/>
      <c r="G246" s="85"/>
      <c r="H246" s="85"/>
      <c r="I246" s="85"/>
      <c r="J246" s="85"/>
      <c r="K246" s="85"/>
      <c r="L246" s="85"/>
      <c r="M246" s="85"/>
      <c r="N246" s="85"/>
      <c r="O246" s="85"/>
      <c r="P246" s="85"/>
      <c r="Q246" s="85"/>
      <c r="R246" s="85"/>
      <c r="S246" s="85"/>
      <c r="T246" s="85"/>
      <c r="U246" s="85"/>
      <c r="V246" s="85"/>
      <c r="W246" s="85"/>
      <c r="X246" s="85"/>
      <c r="Y246" s="85"/>
      <c r="Z246" s="85"/>
    </row>
    <row r="247" spans="1:26" ht="11.25" customHeight="1" x14ac:dyDescent="0.25">
      <c r="A247" s="85"/>
      <c r="B247" s="85"/>
      <c r="C247" s="85"/>
      <c r="D247" s="85"/>
      <c r="E247" s="85"/>
      <c r="F247" s="85"/>
      <c r="G247" s="85"/>
      <c r="H247" s="85"/>
      <c r="I247" s="85"/>
      <c r="J247" s="85"/>
      <c r="K247" s="85"/>
      <c r="L247" s="85"/>
      <c r="M247" s="85"/>
      <c r="N247" s="85"/>
      <c r="O247" s="85"/>
      <c r="P247" s="85"/>
      <c r="Q247" s="85"/>
      <c r="R247" s="85"/>
      <c r="S247" s="85"/>
      <c r="T247" s="85"/>
      <c r="U247" s="85"/>
      <c r="V247" s="85"/>
      <c r="W247" s="85"/>
      <c r="X247" s="85"/>
      <c r="Y247" s="85"/>
      <c r="Z247" s="85"/>
    </row>
    <row r="248" spans="1:26" ht="11.25" customHeight="1" x14ac:dyDescent="0.25">
      <c r="A248" s="85"/>
      <c r="B248" s="85"/>
      <c r="C248" s="85"/>
      <c r="D248" s="85"/>
      <c r="E248" s="85"/>
      <c r="F248" s="85"/>
      <c r="G248" s="85"/>
      <c r="H248" s="85"/>
      <c r="I248" s="85"/>
      <c r="J248" s="85"/>
      <c r="K248" s="85"/>
      <c r="L248" s="85"/>
      <c r="M248" s="85"/>
      <c r="N248" s="85"/>
      <c r="O248" s="85"/>
      <c r="P248" s="85"/>
      <c r="Q248" s="85"/>
      <c r="R248" s="85"/>
      <c r="S248" s="85"/>
      <c r="T248" s="85"/>
      <c r="U248" s="85"/>
      <c r="V248" s="85"/>
      <c r="W248" s="85"/>
      <c r="X248" s="85"/>
      <c r="Y248" s="85"/>
      <c r="Z248" s="85"/>
    </row>
    <row r="249" spans="1:26" ht="11.25" customHeight="1" x14ac:dyDescent="0.25">
      <c r="A249" s="85"/>
      <c r="B249" s="85"/>
      <c r="C249" s="85"/>
      <c r="D249" s="85"/>
      <c r="E249" s="85"/>
      <c r="F249" s="85"/>
      <c r="G249" s="85"/>
      <c r="H249" s="85"/>
      <c r="I249" s="85"/>
      <c r="J249" s="85"/>
      <c r="K249" s="85"/>
      <c r="L249" s="85"/>
      <c r="M249" s="85"/>
      <c r="N249" s="85"/>
      <c r="O249" s="85"/>
      <c r="P249" s="85"/>
      <c r="Q249" s="85"/>
      <c r="R249" s="85"/>
      <c r="S249" s="85"/>
      <c r="T249" s="85"/>
      <c r="U249" s="85"/>
      <c r="V249" s="85"/>
      <c r="W249" s="85"/>
      <c r="X249" s="85"/>
      <c r="Y249" s="85"/>
      <c r="Z249" s="85"/>
    </row>
    <row r="250" spans="1:26" ht="11.25" customHeight="1" x14ac:dyDescent="0.25">
      <c r="A250" s="85"/>
      <c r="B250" s="85"/>
      <c r="C250" s="85"/>
      <c r="D250" s="85"/>
      <c r="E250" s="85"/>
      <c r="F250" s="85"/>
      <c r="G250" s="85"/>
      <c r="H250" s="85"/>
      <c r="I250" s="85"/>
      <c r="J250" s="85"/>
      <c r="K250" s="85"/>
      <c r="L250" s="85"/>
      <c r="M250" s="85"/>
      <c r="N250" s="85"/>
      <c r="O250" s="85"/>
      <c r="P250" s="85"/>
      <c r="Q250" s="85"/>
      <c r="R250" s="85"/>
      <c r="S250" s="85"/>
      <c r="T250" s="85"/>
      <c r="U250" s="85"/>
      <c r="V250" s="85"/>
      <c r="W250" s="85"/>
      <c r="X250" s="85"/>
      <c r="Y250" s="85"/>
      <c r="Z250" s="85"/>
    </row>
    <row r="251" spans="1:26" ht="11.25" customHeight="1" x14ac:dyDescent="0.25">
      <c r="A251" s="85"/>
      <c r="B251" s="85"/>
      <c r="C251" s="85"/>
      <c r="D251" s="85"/>
      <c r="E251" s="85"/>
      <c r="F251" s="85"/>
      <c r="G251" s="85"/>
      <c r="H251" s="85"/>
      <c r="I251" s="85"/>
      <c r="J251" s="85"/>
      <c r="K251" s="85"/>
      <c r="L251" s="85"/>
      <c r="M251" s="85"/>
      <c r="N251" s="85"/>
      <c r="O251" s="85"/>
      <c r="P251" s="85"/>
      <c r="Q251" s="85"/>
      <c r="R251" s="85"/>
      <c r="S251" s="85"/>
      <c r="T251" s="85"/>
      <c r="U251" s="85"/>
      <c r="V251" s="85"/>
      <c r="W251" s="85"/>
      <c r="X251" s="85"/>
      <c r="Y251" s="85"/>
      <c r="Z251" s="85"/>
    </row>
    <row r="252" spans="1:26" ht="11.25" customHeight="1" x14ac:dyDescent="0.25">
      <c r="A252" s="85"/>
      <c r="B252" s="85"/>
      <c r="C252" s="85"/>
      <c r="D252" s="85"/>
      <c r="E252" s="85"/>
      <c r="F252" s="85"/>
      <c r="G252" s="85"/>
      <c r="H252" s="85"/>
      <c r="I252" s="85"/>
      <c r="J252" s="85"/>
      <c r="K252" s="85"/>
      <c r="L252" s="85"/>
      <c r="M252" s="85"/>
      <c r="N252" s="85"/>
      <c r="O252" s="85"/>
      <c r="P252" s="85"/>
      <c r="Q252" s="85"/>
      <c r="R252" s="85"/>
      <c r="S252" s="85"/>
      <c r="T252" s="85"/>
      <c r="U252" s="85"/>
      <c r="V252" s="85"/>
      <c r="W252" s="85"/>
      <c r="X252" s="85"/>
      <c r="Y252" s="85"/>
      <c r="Z252" s="85"/>
    </row>
    <row r="253" spans="1:26" ht="11.25" customHeight="1" x14ac:dyDescent="0.25">
      <c r="A253" s="85"/>
      <c r="B253" s="85"/>
      <c r="C253" s="85"/>
      <c r="D253" s="85"/>
      <c r="E253" s="85"/>
      <c r="F253" s="85"/>
      <c r="G253" s="85"/>
      <c r="H253" s="85"/>
      <c r="I253" s="85"/>
      <c r="J253" s="85"/>
      <c r="K253" s="85"/>
      <c r="L253" s="85"/>
      <c r="M253" s="85"/>
      <c r="N253" s="85"/>
      <c r="O253" s="85"/>
      <c r="P253" s="85"/>
      <c r="Q253" s="85"/>
      <c r="R253" s="85"/>
      <c r="S253" s="85"/>
      <c r="T253" s="85"/>
      <c r="U253" s="85"/>
      <c r="V253" s="85"/>
      <c r="W253" s="85"/>
      <c r="X253" s="85"/>
      <c r="Y253" s="85"/>
      <c r="Z253" s="85"/>
    </row>
    <row r="254" spans="1:26" ht="11.25" customHeight="1" x14ac:dyDescent="0.25">
      <c r="A254" s="85"/>
      <c r="B254" s="85"/>
      <c r="C254" s="85"/>
      <c r="D254" s="85"/>
      <c r="E254" s="85"/>
      <c r="F254" s="85"/>
      <c r="G254" s="85"/>
      <c r="H254" s="85"/>
      <c r="I254" s="85"/>
      <c r="J254" s="85"/>
      <c r="K254" s="85"/>
      <c r="L254" s="85"/>
      <c r="M254" s="85"/>
      <c r="N254" s="85"/>
      <c r="O254" s="85"/>
      <c r="P254" s="85"/>
      <c r="Q254" s="85"/>
      <c r="R254" s="85"/>
      <c r="S254" s="85"/>
      <c r="T254" s="85"/>
      <c r="U254" s="85"/>
      <c r="V254" s="85"/>
      <c r="W254" s="85"/>
      <c r="X254" s="85"/>
      <c r="Y254" s="85"/>
      <c r="Z254" s="85"/>
    </row>
    <row r="255" spans="1:26" ht="11.25" customHeight="1" x14ac:dyDescent="0.25">
      <c r="A255" s="85"/>
      <c r="B255" s="85"/>
      <c r="C255" s="85"/>
      <c r="D255" s="85"/>
      <c r="E255" s="85"/>
      <c r="F255" s="85"/>
      <c r="G255" s="85"/>
      <c r="H255" s="85"/>
      <c r="I255" s="85"/>
      <c r="J255" s="85"/>
      <c r="K255" s="85"/>
      <c r="L255" s="85"/>
      <c r="M255" s="85"/>
      <c r="N255" s="85"/>
      <c r="O255" s="85"/>
      <c r="P255" s="85"/>
      <c r="Q255" s="85"/>
      <c r="R255" s="85"/>
      <c r="S255" s="85"/>
      <c r="T255" s="85"/>
      <c r="U255" s="85"/>
      <c r="V255" s="85"/>
      <c r="W255" s="85"/>
      <c r="X255" s="85"/>
      <c r="Y255" s="85"/>
      <c r="Z255" s="85"/>
    </row>
    <row r="256" spans="1:26" ht="11.25" customHeight="1" x14ac:dyDescent="0.25">
      <c r="A256" s="85"/>
      <c r="B256" s="85"/>
      <c r="C256" s="85"/>
      <c r="D256" s="85"/>
      <c r="E256" s="85"/>
      <c r="F256" s="85"/>
      <c r="G256" s="85"/>
      <c r="H256" s="85"/>
      <c r="I256" s="85"/>
      <c r="J256" s="85"/>
      <c r="K256" s="85"/>
      <c r="L256" s="85"/>
      <c r="M256" s="85"/>
      <c r="N256" s="85"/>
      <c r="O256" s="85"/>
      <c r="P256" s="85"/>
      <c r="Q256" s="85"/>
      <c r="R256" s="85"/>
      <c r="S256" s="85"/>
      <c r="T256" s="85"/>
      <c r="U256" s="85"/>
      <c r="V256" s="85"/>
      <c r="W256" s="85"/>
      <c r="X256" s="85"/>
      <c r="Y256" s="85"/>
      <c r="Z256" s="85"/>
    </row>
    <row r="257" spans="1:26" ht="11.25" customHeight="1" x14ac:dyDescent="0.25">
      <c r="A257" s="85"/>
      <c r="B257" s="85"/>
      <c r="C257" s="85"/>
      <c r="D257" s="85"/>
      <c r="E257" s="85"/>
      <c r="F257" s="85"/>
      <c r="G257" s="85"/>
      <c r="H257" s="85"/>
      <c r="I257" s="85"/>
      <c r="J257" s="85"/>
      <c r="K257" s="85"/>
      <c r="L257" s="85"/>
      <c r="M257" s="85"/>
      <c r="N257" s="85"/>
      <c r="O257" s="85"/>
      <c r="P257" s="85"/>
      <c r="Q257" s="85"/>
      <c r="R257" s="85"/>
      <c r="S257" s="85"/>
      <c r="T257" s="85"/>
      <c r="U257" s="85"/>
      <c r="V257" s="85"/>
      <c r="W257" s="85"/>
      <c r="X257" s="85"/>
      <c r="Y257" s="85"/>
      <c r="Z257" s="85"/>
    </row>
    <row r="258" spans="1:26" ht="11.25" customHeight="1" x14ac:dyDescent="0.25">
      <c r="A258" s="85"/>
      <c r="B258" s="85"/>
      <c r="C258" s="85"/>
      <c r="D258" s="85"/>
      <c r="E258" s="85"/>
      <c r="F258" s="85"/>
      <c r="G258" s="85"/>
      <c r="H258" s="85"/>
      <c r="I258" s="85"/>
      <c r="J258" s="85"/>
      <c r="K258" s="85"/>
      <c r="L258" s="85"/>
      <c r="M258" s="85"/>
      <c r="N258" s="85"/>
      <c r="O258" s="85"/>
      <c r="P258" s="85"/>
      <c r="Q258" s="85"/>
      <c r="R258" s="85"/>
      <c r="S258" s="85"/>
      <c r="T258" s="85"/>
      <c r="U258" s="85"/>
      <c r="V258" s="85"/>
      <c r="W258" s="85"/>
      <c r="X258" s="85"/>
      <c r="Y258" s="85"/>
      <c r="Z258" s="85"/>
    </row>
    <row r="259" spans="1:26" ht="11.25" customHeight="1" x14ac:dyDescent="0.25">
      <c r="A259" s="85"/>
      <c r="B259" s="85"/>
      <c r="C259" s="85"/>
      <c r="D259" s="85"/>
      <c r="E259" s="85"/>
      <c r="F259" s="85"/>
      <c r="G259" s="85"/>
      <c r="H259" s="85"/>
      <c r="I259" s="85"/>
      <c r="J259" s="85"/>
      <c r="K259" s="85"/>
      <c r="L259" s="85"/>
      <c r="M259" s="85"/>
      <c r="N259" s="85"/>
      <c r="O259" s="85"/>
      <c r="P259" s="85"/>
      <c r="Q259" s="85"/>
      <c r="R259" s="85"/>
      <c r="S259" s="85"/>
      <c r="T259" s="85"/>
      <c r="U259" s="85"/>
      <c r="V259" s="85"/>
      <c r="W259" s="85"/>
      <c r="X259" s="85"/>
      <c r="Y259" s="85"/>
      <c r="Z259" s="85"/>
    </row>
    <row r="260" spans="1:26" ht="11.25" customHeight="1" x14ac:dyDescent="0.25">
      <c r="A260" s="85"/>
      <c r="B260" s="85"/>
      <c r="C260" s="85"/>
      <c r="D260" s="85"/>
      <c r="E260" s="85"/>
      <c r="F260" s="85"/>
      <c r="G260" s="85"/>
      <c r="H260" s="85"/>
      <c r="I260" s="85"/>
      <c r="J260" s="85"/>
      <c r="K260" s="85"/>
      <c r="L260" s="85"/>
      <c r="M260" s="85"/>
      <c r="N260" s="85"/>
      <c r="O260" s="85"/>
      <c r="P260" s="85"/>
      <c r="Q260" s="85"/>
      <c r="R260" s="85"/>
      <c r="S260" s="85"/>
      <c r="T260" s="85"/>
      <c r="U260" s="85"/>
      <c r="V260" s="85"/>
      <c r="W260" s="85"/>
      <c r="X260" s="85"/>
      <c r="Y260" s="85"/>
      <c r="Z260" s="85"/>
    </row>
    <row r="261" spans="1:26" ht="11.25" customHeight="1" x14ac:dyDescent="0.25">
      <c r="A261" s="85"/>
      <c r="B261" s="85"/>
      <c r="C261" s="85"/>
      <c r="D261" s="85"/>
      <c r="E261" s="85"/>
      <c r="F261" s="85"/>
      <c r="G261" s="85"/>
      <c r="H261" s="85"/>
      <c r="I261" s="85"/>
      <c r="J261" s="85"/>
      <c r="K261" s="85"/>
      <c r="L261" s="85"/>
      <c r="M261" s="85"/>
      <c r="N261" s="85"/>
      <c r="O261" s="85"/>
      <c r="P261" s="85"/>
      <c r="Q261" s="85"/>
      <c r="R261" s="85"/>
      <c r="S261" s="85"/>
      <c r="T261" s="85"/>
      <c r="U261" s="85"/>
      <c r="V261" s="85"/>
      <c r="W261" s="85"/>
      <c r="X261" s="85"/>
      <c r="Y261" s="85"/>
      <c r="Z261" s="85"/>
    </row>
    <row r="262" spans="1:26" ht="11.25" customHeight="1" x14ac:dyDescent="0.25">
      <c r="A262" s="85"/>
      <c r="B262" s="85"/>
      <c r="C262" s="85"/>
      <c r="D262" s="85"/>
      <c r="E262" s="85"/>
      <c r="F262" s="85"/>
      <c r="G262" s="85"/>
      <c r="H262" s="85"/>
      <c r="I262" s="85"/>
      <c r="J262" s="85"/>
      <c r="K262" s="85"/>
      <c r="L262" s="85"/>
      <c r="M262" s="85"/>
      <c r="N262" s="85"/>
      <c r="O262" s="85"/>
      <c r="P262" s="85"/>
      <c r="Q262" s="85"/>
      <c r="R262" s="85"/>
      <c r="S262" s="85"/>
      <c r="T262" s="85"/>
      <c r="U262" s="85"/>
      <c r="V262" s="85"/>
      <c r="W262" s="85"/>
      <c r="X262" s="85"/>
      <c r="Y262" s="85"/>
      <c r="Z262" s="85"/>
    </row>
    <row r="263" spans="1:26" ht="11.25" customHeight="1" x14ac:dyDescent="0.25">
      <c r="A263" s="85"/>
      <c r="B263" s="85"/>
      <c r="C263" s="85"/>
      <c r="D263" s="85"/>
      <c r="E263" s="85"/>
      <c r="F263" s="85"/>
      <c r="G263" s="85"/>
      <c r="H263" s="85"/>
      <c r="I263" s="85"/>
      <c r="J263" s="85"/>
      <c r="K263" s="85"/>
      <c r="L263" s="85"/>
      <c r="M263" s="85"/>
      <c r="N263" s="85"/>
      <c r="O263" s="85"/>
      <c r="P263" s="85"/>
      <c r="Q263" s="85"/>
      <c r="R263" s="85"/>
      <c r="S263" s="85"/>
      <c r="T263" s="85"/>
      <c r="U263" s="85"/>
      <c r="V263" s="85"/>
      <c r="W263" s="85"/>
      <c r="X263" s="85"/>
      <c r="Y263" s="85"/>
      <c r="Z263" s="85"/>
    </row>
    <row r="264" spans="1:26" ht="11.25" customHeight="1" x14ac:dyDescent="0.25">
      <c r="A264" s="85"/>
      <c r="B264" s="85"/>
      <c r="C264" s="85"/>
      <c r="D264" s="85"/>
      <c r="E264" s="85"/>
      <c r="F264" s="85"/>
      <c r="G264" s="85"/>
      <c r="H264" s="85"/>
      <c r="I264" s="85"/>
      <c r="J264" s="85"/>
      <c r="K264" s="85"/>
      <c r="L264" s="85"/>
      <c r="M264" s="85"/>
      <c r="N264" s="85"/>
      <c r="O264" s="85"/>
      <c r="P264" s="85"/>
      <c r="Q264" s="85"/>
      <c r="R264" s="85"/>
      <c r="S264" s="85"/>
      <c r="T264" s="85"/>
      <c r="U264" s="85"/>
      <c r="V264" s="85"/>
      <c r="W264" s="85"/>
      <c r="X264" s="85"/>
      <c r="Y264" s="85"/>
      <c r="Z264" s="85"/>
    </row>
    <row r="265" spans="1:26" ht="11.25" customHeight="1" x14ac:dyDescent="0.25">
      <c r="A265" s="85"/>
      <c r="B265" s="85"/>
      <c r="C265" s="85"/>
      <c r="D265" s="85"/>
      <c r="E265" s="85"/>
      <c r="F265" s="85"/>
      <c r="G265" s="85"/>
      <c r="H265" s="85"/>
      <c r="I265" s="85"/>
      <c r="J265" s="85"/>
      <c r="K265" s="85"/>
      <c r="L265" s="85"/>
      <c r="M265" s="85"/>
      <c r="N265" s="85"/>
      <c r="O265" s="85"/>
      <c r="P265" s="85"/>
      <c r="Q265" s="85"/>
      <c r="R265" s="85"/>
      <c r="S265" s="85"/>
      <c r="T265" s="85"/>
      <c r="U265" s="85"/>
      <c r="V265" s="85"/>
      <c r="W265" s="85"/>
      <c r="X265" s="85"/>
      <c r="Y265" s="85"/>
      <c r="Z265" s="85"/>
    </row>
    <row r="266" spans="1:26" ht="11.25" customHeight="1" x14ac:dyDescent="0.25">
      <c r="A266" s="85"/>
      <c r="B266" s="85"/>
      <c r="C266" s="85"/>
      <c r="D266" s="85"/>
      <c r="E266" s="85"/>
      <c r="F266" s="85"/>
      <c r="G266" s="85"/>
      <c r="H266" s="85"/>
      <c r="I266" s="85"/>
      <c r="J266" s="85"/>
      <c r="K266" s="85"/>
      <c r="L266" s="85"/>
      <c r="M266" s="85"/>
      <c r="N266" s="85"/>
      <c r="O266" s="85"/>
      <c r="P266" s="85"/>
      <c r="Q266" s="85"/>
      <c r="R266" s="85"/>
      <c r="S266" s="85"/>
      <c r="T266" s="85"/>
      <c r="U266" s="85"/>
      <c r="V266" s="85"/>
      <c r="W266" s="85"/>
      <c r="X266" s="85"/>
      <c r="Y266" s="85"/>
      <c r="Z266" s="85"/>
    </row>
    <row r="267" spans="1:26" ht="11.25" customHeight="1" x14ac:dyDescent="0.25">
      <c r="A267" s="85"/>
      <c r="B267" s="85"/>
      <c r="C267" s="85"/>
      <c r="D267" s="85"/>
      <c r="E267" s="85"/>
      <c r="F267" s="85"/>
      <c r="G267" s="85"/>
      <c r="H267" s="85"/>
      <c r="I267" s="85"/>
      <c r="J267" s="85"/>
      <c r="K267" s="85"/>
      <c r="L267" s="85"/>
      <c r="M267" s="85"/>
      <c r="N267" s="85"/>
      <c r="O267" s="85"/>
      <c r="P267" s="85"/>
      <c r="Q267" s="85"/>
      <c r="R267" s="85"/>
      <c r="S267" s="85"/>
      <c r="T267" s="85"/>
      <c r="U267" s="85"/>
      <c r="V267" s="85"/>
      <c r="W267" s="85"/>
      <c r="X267" s="85"/>
      <c r="Y267" s="85"/>
      <c r="Z267" s="85"/>
    </row>
    <row r="268" spans="1:26" ht="11.25" customHeight="1" x14ac:dyDescent="0.25">
      <c r="A268" s="85"/>
      <c r="B268" s="85"/>
      <c r="C268" s="85"/>
      <c r="D268" s="85"/>
      <c r="E268" s="85"/>
      <c r="F268" s="85"/>
      <c r="G268" s="85"/>
      <c r="H268" s="85"/>
      <c r="I268" s="85"/>
      <c r="J268" s="85"/>
      <c r="K268" s="85"/>
      <c r="L268" s="85"/>
      <c r="M268" s="85"/>
      <c r="N268" s="85"/>
      <c r="O268" s="85"/>
      <c r="P268" s="85"/>
      <c r="Q268" s="85"/>
      <c r="R268" s="85"/>
      <c r="S268" s="85"/>
      <c r="T268" s="85"/>
      <c r="U268" s="85"/>
      <c r="V268" s="85"/>
      <c r="W268" s="85"/>
      <c r="X268" s="85"/>
      <c r="Y268" s="85"/>
      <c r="Z268" s="85"/>
    </row>
    <row r="269" spans="1:26" ht="11.25" customHeight="1" x14ac:dyDescent="0.25">
      <c r="A269" s="85"/>
      <c r="B269" s="85"/>
      <c r="C269" s="85"/>
      <c r="D269" s="85"/>
      <c r="E269" s="85"/>
      <c r="F269" s="85"/>
      <c r="G269" s="85"/>
      <c r="H269" s="85"/>
      <c r="I269" s="85"/>
      <c r="J269" s="85"/>
      <c r="K269" s="85"/>
      <c r="L269" s="85"/>
      <c r="M269" s="85"/>
      <c r="N269" s="85"/>
      <c r="O269" s="85"/>
      <c r="P269" s="85"/>
      <c r="Q269" s="85"/>
      <c r="R269" s="85"/>
      <c r="S269" s="85"/>
      <c r="T269" s="85"/>
      <c r="U269" s="85"/>
      <c r="V269" s="85"/>
      <c r="W269" s="85"/>
      <c r="X269" s="85"/>
      <c r="Y269" s="85"/>
      <c r="Z269" s="85"/>
    </row>
    <row r="270" spans="1:26" ht="11.25" customHeight="1" x14ac:dyDescent="0.25">
      <c r="A270" s="85"/>
      <c r="B270" s="85"/>
      <c r="C270" s="85"/>
      <c r="D270" s="85"/>
      <c r="E270" s="85"/>
      <c r="F270" s="85"/>
      <c r="G270" s="85"/>
      <c r="H270" s="85"/>
      <c r="I270" s="85"/>
      <c r="J270" s="85"/>
      <c r="K270" s="85"/>
      <c r="L270" s="85"/>
      <c r="M270" s="85"/>
      <c r="N270" s="85"/>
      <c r="O270" s="85"/>
      <c r="P270" s="85"/>
      <c r="Q270" s="85"/>
      <c r="R270" s="85"/>
      <c r="S270" s="85"/>
      <c r="T270" s="85"/>
      <c r="U270" s="85"/>
      <c r="V270" s="85"/>
      <c r="W270" s="85"/>
      <c r="X270" s="85"/>
      <c r="Y270" s="85"/>
      <c r="Z270" s="85"/>
    </row>
    <row r="271" spans="1:26" ht="11.25" customHeight="1" x14ac:dyDescent="0.25">
      <c r="A271" s="85"/>
      <c r="B271" s="85"/>
      <c r="C271" s="85"/>
      <c r="D271" s="85"/>
      <c r="E271" s="85"/>
      <c r="F271" s="85"/>
      <c r="G271" s="85"/>
      <c r="H271" s="85"/>
      <c r="I271" s="85"/>
      <c r="J271" s="85"/>
      <c r="K271" s="85"/>
      <c r="L271" s="85"/>
      <c r="M271" s="85"/>
      <c r="N271" s="85"/>
      <c r="O271" s="85"/>
      <c r="P271" s="85"/>
      <c r="Q271" s="85"/>
      <c r="R271" s="85"/>
      <c r="S271" s="85"/>
      <c r="T271" s="85"/>
      <c r="U271" s="85"/>
      <c r="V271" s="85"/>
      <c r="W271" s="85"/>
      <c r="X271" s="85"/>
      <c r="Y271" s="85"/>
      <c r="Z271" s="85"/>
    </row>
    <row r="272" spans="1:26" ht="11.25" customHeight="1" x14ac:dyDescent="0.25">
      <c r="A272" s="85"/>
      <c r="B272" s="85"/>
      <c r="C272" s="85"/>
      <c r="D272" s="85"/>
      <c r="E272" s="85"/>
      <c r="F272" s="85"/>
      <c r="G272" s="85"/>
      <c r="H272" s="85"/>
      <c r="I272" s="85"/>
      <c r="J272" s="85"/>
      <c r="K272" s="85"/>
      <c r="L272" s="85"/>
      <c r="M272" s="85"/>
      <c r="N272" s="85"/>
      <c r="O272" s="85"/>
      <c r="P272" s="85"/>
      <c r="Q272" s="85"/>
      <c r="R272" s="85"/>
      <c r="S272" s="85"/>
      <c r="T272" s="85"/>
      <c r="U272" s="85"/>
      <c r="V272" s="85"/>
      <c r="W272" s="85"/>
      <c r="X272" s="85"/>
      <c r="Y272" s="85"/>
      <c r="Z272" s="85"/>
    </row>
    <row r="273" spans="1:26" ht="11.25" customHeight="1" x14ac:dyDescent="0.25">
      <c r="A273" s="85"/>
      <c r="B273" s="85"/>
      <c r="C273" s="85"/>
      <c r="D273" s="85"/>
      <c r="E273" s="85"/>
      <c r="F273" s="85"/>
      <c r="G273" s="85"/>
      <c r="H273" s="85"/>
      <c r="I273" s="85"/>
      <c r="J273" s="85"/>
      <c r="K273" s="85"/>
      <c r="L273" s="85"/>
      <c r="M273" s="85"/>
      <c r="N273" s="85"/>
      <c r="O273" s="85"/>
      <c r="P273" s="85"/>
      <c r="Q273" s="85"/>
      <c r="R273" s="85"/>
      <c r="S273" s="85"/>
      <c r="T273" s="85"/>
      <c r="U273" s="85"/>
      <c r="V273" s="85"/>
      <c r="W273" s="85"/>
      <c r="X273" s="85"/>
      <c r="Y273" s="85"/>
      <c r="Z273" s="85"/>
    </row>
    <row r="274" spans="1:26" ht="11.25" customHeight="1" x14ac:dyDescent="0.25">
      <c r="A274" s="85"/>
      <c r="B274" s="85"/>
      <c r="C274" s="85"/>
      <c r="D274" s="85"/>
      <c r="E274" s="85"/>
      <c r="F274" s="85"/>
      <c r="G274" s="85"/>
      <c r="H274" s="85"/>
      <c r="I274" s="85"/>
      <c r="J274" s="85"/>
      <c r="K274" s="85"/>
      <c r="L274" s="85"/>
      <c r="M274" s="85"/>
      <c r="N274" s="85"/>
      <c r="O274" s="85"/>
      <c r="P274" s="85"/>
      <c r="Q274" s="85"/>
      <c r="R274" s="85"/>
      <c r="S274" s="85"/>
      <c r="T274" s="85"/>
      <c r="U274" s="85"/>
      <c r="V274" s="85"/>
      <c r="W274" s="85"/>
      <c r="X274" s="85"/>
      <c r="Y274" s="85"/>
      <c r="Z274" s="85"/>
    </row>
    <row r="275" spans="1:26" ht="11.25" customHeight="1" x14ac:dyDescent="0.25">
      <c r="A275" s="85"/>
      <c r="B275" s="85"/>
      <c r="C275" s="85"/>
      <c r="D275" s="85"/>
      <c r="E275" s="85"/>
      <c r="F275" s="85"/>
      <c r="G275" s="85"/>
      <c r="H275" s="85"/>
      <c r="I275" s="85"/>
      <c r="J275" s="85"/>
      <c r="K275" s="85"/>
      <c r="L275" s="85"/>
      <c r="M275" s="85"/>
      <c r="N275" s="85"/>
      <c r="O275" s="85"/>
      <c r="P275" s="85"/>
      <c r="Q275" s="85"/>
      <c r="R275" s="85"/>
      <c r="S275" s="85"/>
      <c r="T275" s="85"/>
      <c r="U275" s="85"/>
      <c r="V275" s="85"/>
      <c r="W275" s="85"/>
      <c r="X275" s="85"/>
      <c r="Y275" s="85"/>
      <c r="Z275" s="85"/>
    </row>
    <row r="276" spans="1:26" ht="11.25" customHeight="1" x14ac:dyDescent="0.25">
      <c r="A276" s="85"/>
      <c r="B276" s="85"/>
      <c r="C276" s="85"/>
      <c r="D276" s="85"/>
      <c r="E276" s="85"/>
      <c r="F276" s="85"/>
      <c r="G276" s="85"/>
      <c r="H276" s="85"/>
      <c r="I276" s="85"/>
      <c r="J276" s="85"/>
      <c r="K276" s="85"/>
      <c r="L276" s="85"/>
      <c r="M276" s="85"/>
      <c r="N276" s="85"/>
      <c r="O276" s="85"/>
      <c r="P276" s="85"/>
      <c r="Q276" s="85"/>
      <c r="R276" s="85"/>
      <c r="S276" s="85"/>
      <c r="T276" s="85"/>
      <c r="U276" s="85"/>
      <c r="V276" s="85"/>
      <c r="W276" s="85"/>
      <c r="X276" s="85"/>
      <c r="Y276" s="85"/>
      <c r="Z276" s="85"/>
    </row>
    <row r="277" spans="1:26" ht="11.25" customHeight="1" x14ac:dyDescent="0.25">
      <c r="A277" s="85"/>
      <c r="B277" s="85"/>
      <c r="C277" s="85"/>
      <c r="D277" s="85"/>
      <c r="E277" s="85"/>
      <c r="F277" s="85"/>
      <c r="G277" s="85"/>
      <c r="H277" s="85"/>
      <c r="I277" s="85"/>
      <c r="J277" s="85"/>
      <c r="K277" s="85"/>
      <c r="L277" s="85"/>
      <c r="M277" s="85"/>
      <c r="N277" s="85"/>
      <c r="O277" s="85"/>
      <c r="P277" s="85"/>
      <c r="Q277" s="85"/>
      <c r="R277" s="85"/>
      <c r="S277" s="85"/>
      <c r="T277" s="85"/>
      <c r="U277" s="85"/>
      <c r="V277" s="85"/>
      <c r="W277" s="85"/>
      <c r="X277" s="85"/>
      <c r="Y277" s="85"/>
      <c r="Z277" s="85"/>
    </row>
    <row r="278" spans="1:26" ht="11.25" customHeight="1" x14ac:dyDescent="0.25">
      <c r="A278" s="85"/>
      <c r="B278" s="85"/>
      <c r="C278" s="85"/>
      <c r="D278" s="85"/>
      <c r="E278" s="85"/>
      <c r="F278" s="85"/>
      <c r="G278" s="85"/>
      <c r="H278" s="85"/>
      <c r="I278" s="85"/>
      <c r="J278" s="85"/>
      <c r="K278" s="85"/>
      <c r="L278" s="85"/>
      <c r="M278" s="85"/>
      <c r="N278" s="85"/>
      <c r="O278" s="85"/>
      <c r="P278" s="85"/>
      <c r="Q278" s="85"/>
      <c r="R278" s="85"/>
      <c r="S278" s="85"/>
      <c r="T278" s="85"/>
      <c r="U278" s="85"/>
      <c r="V278" s="85"/>
      <c r="W278" s="85"/>
      <c r="X278" s="85"/>
      <c r="Y278" s="85"/>
      <c r="Z278" s="85"/>
    </row>
    <row r="279" spans="1:26" ht="11.25" customHeight="1" x14ac:dyDescent="0.25">
      <c r="A279" s="85"/>
      <c r="B279" s="85"/>
      <c r="C279" s="85"/>
      <c r="D279" s="85"/>
      <c r="E279" s="85"/>
      <c r="F279" s="85"/>
      <c r="G279" s="85"/>
      <c r="H279" s="85"/>
      <c r="I279" s="85"/>
      <c r="J279" s="85"/>
      <c r="K279" s="85"/>
      <c r="L279" s="85"/>
      <c r="M279" s="85"/>
      <c r="N279" s="85"/>
      <c r="O279" s="85"/>
      <c r="P279" s="85"/>
      <c r="Q279" s="85"/>
      <c r="R279" s="85"/>
      <c r="S279" s="85"/>
      <c r="T279" s="85"/>
      <c r="U279" s="85"/>
      <c r="V279" s="85"/>
      <c r="W279" s="85"/>
      <c r="X279" s="85"/>
      <c r="Y279" s="85"/>
      <c r="Z279" s="85"/>
    </row>
    <row r="280" spans="1:26" ht="11.25" customHeight="1" x14ac:dyDescent="0.25">
      <c r="A280" s="85"/>
      <c r="B280" s="85"/>
      <c r="C280" s="85"/>
      <c r="D280" s="85"/>
      <c r="E280" s="85"/>
      <c r="F280" s="85"/>
      <c r="G280" s="85"/>
      <c r="H280" s="85"/>
      <c r="I280" s="85"/>
      <c r="J280" s="85"/>
      <c r="K280" s="85"/>
      <c r="L280" s="85"/>
      <c r="M280" s="85"/>
      <c r="N280" s="85"/>
      <c r="O280" s="85"/>
      <c r="P280" s="85"/>
      <c r="Q280" s="85"/>
      <c r="R280" s="85"/>
      <c r="S280" s="85"/>
      <c r="T280" s="85"/>
      <c r="U280" s="85"/>
      <c r="V280" s="85"/>
      <c r="W280" s="85"/>
      <c r="X280" s="85"/>
      <c r="Y280" s="85"/>
      <c r="Z280" s="85"/>
    </row>
    <row r="281" spans="1:26" ht="11.25" customHeight="1" x14ac:dyDescent="0.25">
      <c r="A281" s="85"/>
      <c r="B281" s="85"/>
      <c r="C281" s="85"/>
      <c r="D281" s="85"/>
      <c r="E281" s="85"/>
      <c r="F281" s="85"/>
      <c r="G281" s="85"/>
      <c r="H281" s="85"/>
      <c r="I281" s="85"/>
      <c r="J281" s="85"/>
      <c r="K281" s="85"/>
      <c r="L281" s="85"/>
      <c r="M281" s="85"/>
      <c r="N281" s="85"/>
      <c r="O281" s="85"/>
      <c r="P281" s="85"/>
      <c r="Q281" s="85"/>
      <c r="R281" s="85"/>
      <c r="S281" s="85"/>
      <c r="T281" s="85"/>
      <c r="U281" s="85"/>
      <c r="V281" s="85"/>
      <c r="W281" s="85"/>
      <c r="X281" s="85"/>
      <c r="Y281" s="85"/>
      <c r="Z281" s="85"/>
    </row>
    <row r="282" spans="1:26" ht="11.25" customHeight="1" x14ac:dyDescent="0.25">
      <c r="A282" s="85"/>
      <c r="B282" s="85"/>
      <c r="C282" s="85"/>
      <c r="D282" s="85"/>
      <c r="E282" s="85"/>
      <c r="F282" s="85"/>
      <c r="G282" s="85"/>
      <c r="H282" s="85"/>
      <c r="I282" s="85"/>
      <c r="J282" s="85"/>
      <c r="K282" s="85"/>
      <c r="L282" s="85"/>
      <c r="M282" s="85"/>
      <c r="N282" s="85"/>
      <c r="O282" s="85"/>
      <c r="P282" s="85"/>
      <c r="Q282" s="85"/>
      <c r="R282" s="85"/>
      <c r="S282" s="85"/>
      <c r="T282" s="85"/>
      <c r="U282" s="85"/>
      <c r="V282" s="85"/>
      <c r="W282" s="85"/>
      <c r="X282" s="85"/>
      <c r="Y282" s="85"/>
      <c r="Z282" s="85"/>
    </row>
    <row r="283" spans="1:26" ht="11.25" customHeight="1" x14ac:dyDescent="0.25">
      <c r="A283" s="85"/>
      <c r="B283" s="85"/>
      <c r="C283" s="85"/>
      <c r="D283" s="85"/>
      <c r="E283" s="85"/>
      <c r="F283" s="85"/>
      <c r="G283" s="85"/>
      <c r="H283" s="85"/>
      <c r="I283" s="85"/>
      <c r="J283" s="85"/>
      <c r="K283" s="85"/>
      <c r="L283" s="85"/>
      <c r="M283" s="85"/>
      <c r="N283" s="85"/>
      <c r="O283" s="85"/>
      <c r="P283" s="85"/>
      <c r="Q283" s="85"/>
      <c r="R283" s="85"/>
      <c r="S283" s="85"/>
      <c r="T283" s="85"/>
      <c r="U283" s="85"/>
      <c r="V283" s="85"/>
      <c r="W283" s="85"/>
      <c r="X283" s="85"/>
      <c r="Y283" s="85"/>
      <c r="Z283" s="85"/>
    </row>
    <row r="284" spans="1:26" ht="11.25" customHeight="1" x14ac:dyDescent="0.25">
      <c r="A284" s="85"/>
      <c r="B284" s="85"/>
      <c r="C284" s="85"/>
      <c r="D284" s="85"/>
      <c r="E284" s="85"/>
      <c r="F284" s="85"/>
      <c r="G284" s="85"/>
      <c r="H284" s="85"/>
      <c r="I284" s="85"/>
      <c r="J284" s="85"/>
      <c r="K284" s="85"/>
      <c r="L284" s="85"/>
      <c r="M284" s="85"/>
      <c r="N284" s="85"/>
      <c r="O284" s="85"/>
      <c r="P284" s="85"/>
      <c r="Q284" s="85"/>
      <c r="R284" s="85"/>
      <c r="S284" s="85"/>
      <c r="T284" s="85"/>
      <c r="U284" s="85"/>
      <c r="V284" s="85"/>
      <c r="W284" s="85"/>
      <c r="X284" s="85"/>
      <c r="Y284" s="85"/>
      <c r="Z284" s="85"/>
    </row>
    <row r="285" spans="1:26" ht="11.25" customHeight="1" x14ac:dyDescent="0.25">
      <c r="A285" s="85"/>
      <c r="B285" s="85"/>
      <c r="C285" s="85"/>
      <c r="D285" s="85"/>
      <c r="E285" s="85"/>
      <c r="F285" s="85"/>
      <c r="G285" s="85"/>
      <c r="H285" s="85"/>
      <c r="I285" s="85"/>
      <c r="J285" s="85"/>
      <c r="K285" s="85"/>
      <c r="L285" s="85"/>
      <c r="M285" s="85"/>
      <c r="N285" s="85"/>
      <c r="O285" s="85"/>
      <c r="P285" s="85"/>
      <c r="Q285" s="85"/>
      <c r="R285" s="85"/>
      <c r="S285" s="85"/>
      <c r="T285" s="85"/>
      <c r="U285" s="85"/>
      <c r="V285" s="85"/>
      <c r="W285" s="85"/>
      <c r="X285" s="85"/>
      <c r="Y285" s="85"/>
      <c r="Z285" s="85"/>
    </row>
    <row r="286" spans="1:26" ht="11.25" customHeight="1" x14ac:dyDescent="0.25">
      <c r="A286" s="85"/>
      <c r="B286" s="85"/>
      <c r="C286" s="85"/>
      <c r="D286" s="85"/>
      <c r="E286" s="85"/>
      <c r="F286" s="85"/>
      <c r="G286" s="85"/>
      <c r="H286" s="85"/>
      <c r="I286" s="85"/>
      <c r="J286" s="85"/>
      <c r="K286" s="85"/>
      <c r="L286" s="85"/>
      <c r="M286" s="85"/>
      <c r="N286" s="85"/>
      <c r="O286" s="85"/>
      <c r="P286" s="85"/>
      <c r="Q286" s="85"/>
      <c r="R286" s="85"/>
      <c r="S286" s="85"/>
      <c r="T286" s="85"/>
      <c r="U286" s="85"/>
      <c r="V286" s="85"/>
      <c r="W286" s="85"/>
      <c r="X286" s="85"/>
      <c r="Y286" s="85"/>
      <c r="Z286" s="85"/>
    </row>
    <row r="287" spans="1:26" ht="11.25" customHeight="1" x14ac:dyDescent="0.25">
      <c r="A287" s="85"/>
      <c r="B287" s="85"/>
      <c r="C287" s="85"/>
      <c r="D287" s="85"/>
      <c r="E287" s="85"/>
      <c r="F287" s="85"/>
      <c r="G287" s="85"/>
      <c r="H287" s="85"/>
      <c r="I287" s="85"/>
      <c r="J287" s="85"/>
      <c r="K287" s="85"/>
      <c r="L287" s="85"/>
      <c r="M287" s="85"/>
      <c r="N287" s="85"/>
      <c r="O287" s="85"/>
      <c r="P287" s="85"/>
      <c r="Q287" s="85"/>
      <c r="R287" s="85"/>
      <c r="S287" s="85"/>
      <c r="T287" s="85"/>
      <c r="U287" s="85"/>
      <c r="V287" s="85"/>
      <c r="W287" s="85"/>
      <c r="X287" s="85"/>
      <c r="Y287" s="85"/>
      <c r="Z287" s="85"/>
    </row>
    <row r="288" spans="1:26" ht="11.25" customHeight="1" x14ac:dyDescent="0.25">
      <c r="A288" s="85"/>
      <c r="B288" s="85"/>
      <c r="C288" s="85"/>
      <c r="D288" s="85"/>
      <c r="E288" s="85"/>
      <c r="F288" s="85"/>
      <c r="G288" s="85"/>
      <c r="H288" s="85"/>
      <c r="I288" s="85"/>
      <c r="J288" s="85"/>
      <c r="K288" s="85"/>
      <c r="L288" s="85"/>
      <c r="M288" s="85"/>
      <c r="N288" s="85"/>
      <c r="O288" s="85"/>
      <c r="P288" s="85"/>
      <c r="Q288" s="85"/>
      <c r="R288" s="85"/>
      <c r="S288" s="85"/>
      <c r="T288" s="85"/>
      <c r="U288" s="85"/>
      <c r="V288" s="85"/>
      <c r="W288" s="85"/>
      <c r="X288" s="85"/>
      <c r="Y288" s="85"/>
      <c r="Z288" s="85"/>
    </row>
    <row r="289" spans="1:26" ht="11.25" customHeight="1" x14ac:dyDescent="0.25">
      <c r="A289" s="85"/>
      <c r="B289" s="85"/>
      <c r="C289" s="85"/>
      <c r="D289" s="85"/>
      <c r="E289" s="85"/>
      <c r="F289" s="85"/>
      <c r="G289" s="85"/>
      <c r="H289" s="85"/>
      <c r="I289" s="85"/>
      <c r="J289" s="85"/>
      <c r="K289" s="85"/>
      <c r="L289" s="85"/>
      <c r="M289" s="85"/>
      <c r="N289" s="85"/>
      <c r="O289" s="85"/>
      <c r="P289" s="85"/>
      <c r="Q289" s="85"/>
      <c r="R289" s="85"/>
      <c r="S289" s="85"/>
      <c r="T289" s="85"/>
      <c r="U289" s="85"/>
      <c r="V289" s="85"/>
      <c r="W289" s="85"/>
      <c r="X289" s="85"/>
      <c r="Y289" s="85"/>
      <c r="Z289" s="85"/>
    </row>
    <row r="290" spans="1:26" ht="11.25" customHeight="1" x14ac:dyDescent="0.25">
      <c r="A290" s="85"/>
      <c r="B290" s="85"/>
      <c r="C290" s="85"/>
      <c r="D290" s="85"/>
      <c r="E290" s="85"/>
      <c r="F290" s="85"/>
      <c r="G290" s="85"/>
      <c r="H290" s="85"/>
      <c r="I290" s="85"/>
      <c r="J290" s="85"/>
      <c r="K290" s="85"/>
      <c r="L290" s="85"/>
      <c r="M290" s="85"/>
      <c r="N290" s="85"/>
      <c r="O290" s="85"/>
      <c r="P290" s="85"/>
      <c r="Q290" s="85"/>
      <c r="R290" s="85"/>
      <c r="S290" s="85"/>
      <c r="T290" s="85"/>
      <c r="U290" s="85"/>
      <c r="V290" s="85"/>
      <c r="W290" s="85"/>
      <c r="X290" s="85"/>
      <c r="Y290" s="85"/>
      <c r="Z290" s="85"/>
    </row>
    <row r="291" spans="1:26" ht="11.25" customHeight="1" x14ac:dyDescent="0.25">
      <c r="A291" s="85"/>
      <c r="B291" s="85"/>
      <c r="C291" s="85"/>
      <c r="D291" s="85"/>
      <c r="E291" s="85"/>
      <c r="F291" s="85"/>
      <c r="G291" s="85"/>
      <c r="H291" s="85"/>
      <c r="I291" s="85"/>
      <c r="J291" s="85"/>
      <c r="K291" s="85"/>
      <c r="L291" s="85"/>
      <c r="M291" s="85"/>
      <c r="N291" s="85"/>
      <c r="O291" s="85"/>
      <c r="P291" s="85"/>
      <c r="Q291" s="85"/>
      <c r="R291" s="85"/>
      <c r="S291" s="85"/>
      <c r="T291" s="85"/>
      <c r="U291" s="85"/>
      <c r="V291" s="85"/>
      <c r="W291" s="85"/>
      <c r="X291" s="85"/>
      <c r="Y291" s="85"/>
      <c r="Z291" s="85"/>
    </row>
    <row r="292" spans="1:26" ht="11.25" customHeight="1" x14ac:dyDescent="0.25">
      <c r="A292" s="85"/>
      <c r="B292" s="85"/>
      <c r="C292" s="85"/>
      <c r="D292" s="85"/>
      <c r="E292" s="85"/>
      <c r="F292" s="85"/>
      <c r="G292" s="85"/>
      <c r="H292" s="85"/>
      <c r="I292" s="85"/>
      <c r="J292" s="85"/>
      <c r="K292" s="85"/>
      <c r="L292" s="85"/>
      <c r="M292" s="85"/>
      <c r="N292" s="85"/>
      <c r="O292" s="85"/>
      <c r="P292" s="85"/>
      <c r="Q292" s="85"/>
      <c r="R292" s="85"/>
      <c r="S292" s="85"/>
      <c r="T292" s="85"/>
      <c r="U292" s="85"/>
      <c r="V292" s="85"/>
      <c r="W292" s="85"/>
      <c r="X292" s="85"/>
      <c r="Y292" s="85"/>
      <c r="Z292" s="85"/>
    </row>
    <row r="293" spans="1:26" ht="11.25" customHeight="1" x14ac:dyDescent="0.25">
      <c r="A293" s="85"/>
      <c r="B293" s="85"/>
      <c r="C293" s="85"/>
      <c r="D293" s="85"/>
      <c r="E293" s="85"/>
      <c r="F293" s="85"/>
      <c r="G293" s="85"/>
      <c r="H293" s="85"/>
      <c r="I293" s="85"/>
      <c r="J293" s="85"/>
      <c r="K293" s="85"/>
      <c r="L293" s="85"/>
      <c r="M293" s="85"/>
      <c r="N293" s="85"/>
      <c r="O293" s="85"/>
      <c r="P293" s="85"/>
      <c r="Q293" s="85"/>
      <c r="R293" s="85"/>
      <c r="S293" s="85"/>
      <c r="T293" s="85"/>
      <c r="U293" s="85"/>
      <c r="V293" s="85"/>
      <c r="W293" s="85"/>
      <c r="X293" s="85"/>
      <c r="Y293" s="85"/>
      <c r="Z293" s="85"/>
    </row>
    <row r="294" spans="1:26" ht="15.75" customHeight="1" x14ac:dyDescent="0.25"/>
    <row r="295" spans="1:26" ht="15.75" customHeight="1" x14ac:dyDescent="0.25"/>
    <row r="296" spans="1:26" ht="15.75" customHeight="1" x14ac:dyDescent="0.25"/>
    <row r="297" spans="1:26" ht="15.75" customHeight="1" x14ac:dyDescent="0.25"/>
    <row r="298" spans="1:26" ht="15.75" customHeight="1" x14ac:dyDescent="0.25"/>
    <row r="299" spans="1:26" ht="15.75" customHeight="1" x14ac:dyDescent="0.25"/>
    <row r="300" spans="1:26" ht="15.75" customHeight="1" x14ac:dyDescent="0.25"/>
    <row r="301" spans="1:26" ht="15.75" customHeight="1" x14ac:dyDescent="0.25"/>
    <row r="302" spans="1:26" ht="15.75" customHeight="1" x14ac:dyDescent="0.25"/>
    <row r="303" spans="1:26" ht="15.75" customHeight="1" x14ac:dyDescent="0.25"/>
    <row r="304" spans="1:26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9">
    <mergeCell ref="D47:G47"/>
    <mergeCell ref="C57:L57"/>
    <mergeCell ref="D34:G34"/>
    <mergeCell ref="D35:G35"/>
    <mergeCell ref="D36:G36"/>
    <mergeCell ref="D37:G37"/>
    <mergeCell ref="D38:G38"/>
    <mergeCell ref="C9:L9"/>
    <mergeCell ref="E14:G14"/>
    <mergeCell ref="D31:G31"/>
    <mergeCell ref="D32:G32"/>
    <mergeCell ref="D33:G33"/>
    <mergeCell ref="I14:K14"/>
    <mergeCell ref="I19:J19"/>
    <mergeCell ref="C26:L26"/>
    <mergeCell ref="C27:L27"/>
    <mergeCell ref="C28:L28"/>
    <mergeCell ref="C30:G30"/>
    <mergeCell ref="C31:C42"/>
    <mergeCell ref="C1:D4"/>
    <mergeCell ref="E1:L1"/>
    <mergeCell ref="E2:L2"/>
    <mergeCell ref="E3:L3"/>
    <mergeCell ref="E4:L4"/>
    <mergeCell ref="I90:J90"/>
    <mergeCell ref="I91:J91"/>
    <mergeCell ref="I92:J92"/>
    <mergeCell ref="I93:J93"/>
    <mergeCell ref="C84:F84"/>
    <mergeCell ref="I84:L84"/>
    <mergeCell ref="C85:D85"/>
    <mergeCell ref="I85:J85"/>
    <mergeCell ref="C86:D86"/>
    <mergeCell ref="I86:J86"/>
    <mergeCell ref="I87:J87"/>
    <mergeCell ref="C87:D87"/>
    <mergeCell ref="C88:D88"/>
    <mergeCell ref="C89:D89"/>
    <mergeCell ref="I88:J88"/>
    <mergeCell ref="I89:J89"/>
    <mergeCell ref="D39:G39"/>
    <mergeCell ref="D40:G40"/>
    <mergeCell ref="D41:G41"/>
    <mergeCell ref="D42:G42"/>
    <mergeCell ref="C43:C46"/>
    <mergeCell ref="D43:G43"/>
    <mergeCell ref="D44:G44"/>
    <mergeCell ref="D45:G45"/>
    <mergeCell ref="D46:G46"/>
  </mergeCells>
  <conditionalFormatting sqref="K31:K47">
    <cfRule type="cellIs" dxfId="2" priority="1" stopIfTrue="1" operator="lessThan">
      <formula>60</formula>
    </cfRule>
  </conditionalFormatting>
  <conditionalFormatting sqref="L31:L47">
    <cfRule type="cellIs" dxfId="1" priority="2" stopIfTrue="1" operator="equal">
      <formula>"FALSE"</formula>
    </cfRule>
  </conditionalFormatting>
  <printOptions horizontalCentered="1"/>
  <pageMargins left="0.19685039370078741" right="0.19685039370078741" top="0.39370078740157483" bottom="0.78740157480314965" header="0" footer="0"/>
  <pageSetup orientation="landscape"/>
  <headerFooter>
    <oddFooter>&amp;CINFORME DE DIRECTIVOS - 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Directivos</vt:lpstr>
      <vt:lpstr>Docentes</vt:lpstr>
      <vt:lpstr>Informe Docentes</vt:lpstr>
      <vt:lpstr>Informe Directivos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Bernal</dc:creator>
  <cp:lastModifiedBy>Equipo</cp:lastModifiedBy>
  <dcterms:created xsi:type="dcterms:W3CDTF">2008-01-23T20:29:27Z</dcterms:created>
  <dcterms:modified xsi:type="dcterms:W3CDTF">2025-03-25T16:08:33Z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14f9c4648e3a4c58a62d3ce577852ccb</vt:lpwstr>
  </property>
</Properties>
</file>