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DATOS\biblioteca\Documents\AUDIENCIA PUBLICA VIGENCIA 2023\"/>
    </mc:Choice>
  </mc:AlternateContent>
  <xr:revisionPtr revIDLastSave="0" documentId="13_ncr:1_{BCF5AD78-5292-4A14-8D5A-D4EEFA446B4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2"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<sst xmlns="http://schemas.openxmlformats.org/spreadsheetml/2006/main" count="704" uniqueCount="314">
  <si>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</si>
  <si>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</si>
  <si>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</si>
  <si>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</si>
  <si>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</si>
  <si>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</si>
  <si>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</si>
  <si>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</si>
  <si>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</si>
  <si>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</si>
  <si>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</si>
  <si>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</si>
  <si>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</si>
  <si>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</si>
  <si>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</si>
  <si>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</si>
  <si>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</si>
  <si>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</si>
  <si>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</si>
  <si>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</si>
  <si>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</si>
  <si>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</si>
  <si>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</si>
  <si>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</si>
  <si>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</si>
  <si>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</si>
  <si>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</si>
  <si>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</si>
  <si>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</si>
  <si>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</si>
  <si>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</si>
  <si>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</si>
  <si>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</si>
  <si>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</si>
  <si>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</si>
  <si>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</si>
  <si>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</si>
  <si>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</si>
  <si>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</si>
  <si>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</si>
  <si>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</si>
  <si>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</si>
  <si>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</si>
  <si>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</si>
  <si>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</si>
  <si>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</si>
  <si>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</si>
  <si>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</si>
  <si>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</si>
  <si>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</si>
  <si>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</si>
  <si>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</si>
  <si>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</si>
  <si>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</si>
  <si>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</si>
  <si>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</si>
  <si>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</si>
  <si>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</si>
  <si>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</si>
  <si>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</si>
  <si>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</si>
  <si>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</si>
  <si>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</si>
  <si>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</si>
  <si>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</si>
  <si>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</si>
  <si>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</si>
  <si>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</si>
  <si>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</si>
  <si>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</si>
  <si>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</si>
  <si>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</si>
  <si>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</si>
  <si>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</si>
  <si>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</si>
  <si>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</si>
  <si>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</si>
  <si>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</si>
  <si>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</si>
  <si>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</si>
  <si>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</si>
  <si>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</si>
  <si>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</si>
  <si>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</si>
  <si>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</si>
  <si>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</si>
  <si>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</si>
  <si>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</si>
  <si>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</si>
  <si>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</si>
  <si>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</si>
  <si>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</si>
  <si>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</si>
  <si>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</si>
  <si>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</si>
  <si>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</si>
  <si>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</si>
  <si>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</si>
  <si>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</si>
  <si>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</si>
  <si>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</si>
  <si>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</si>
  <si>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</si>
  <si>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</si>
  <si>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</si>
  <si>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</si>
  <si>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</si>
  <si>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</si>
  <si>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</si>
  <si>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</si>
  <si>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</si>
  <si>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</si>
  <si>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</si>
  <si>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</si>
  <si>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</si>
  <si>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</si>
  <si>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</si>
  <si>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</si>
  <si>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</si>
  <si>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</si>
  <si>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</si>
  <si>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</si>
  <si>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</si>
  <si>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</si>
  <si>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</si>
  <si>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</si>
  <si>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</si>
  <si>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</si>
  <si>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</si>
  <si>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</si>
  <si>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</si>
  <si>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</si>
  <si>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</si>
  <si>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</si>
  <si>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</si>
  <si>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</si>
  <si>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</si>
  <si>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</si>
  <si>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</si>
  <si>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</si>
  <si>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</si>
  <si>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</si>
  <si>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</si>
  <si>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</si>
  <si>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</si>
  <si>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</si>
  <si>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</si>
  <si>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</si>
  <si>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</si>
  <si>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</si>
  <si>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</si>
  <si>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</si>
  <si>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</si>
  <si>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</si>
  <si>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</si>
  <si>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</si>
  <si>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</si>
  <si>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</si>
  <si>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</si>
  <si>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</si>
  <si>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</si>
  <si>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</si>
  <si>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</si>
  <si>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</si>
  <si>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</si>
  <si>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</si>
  <si>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</si>
  <si>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</si>
  <si>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</si>
  <si>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</si>
  <si>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</si>
  <si>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</si>
  <si>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</si>
  <si>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</si>
  <si>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</si>
  <si>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</si>
  <si>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</si>
  <si>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</si>
  <si>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</si>
  <si>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</si>
  <si>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</si>
  <si>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</si>
  <si>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</si>
  <si>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</si>
  <si>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</si>
  <si>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</si>
  <si>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</si>
  <si>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</si>
  <si>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</si>
  <si>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</si>
  <si>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</si>
  <si>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</si>
  <si>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</si>
  <si>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</si>
  <si>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</si>
  <si>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</si>
  <si>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</si>
  <si>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</si>
  <si>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</si>
  <si>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</si>
  <si>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</si>
  <si>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</si>
  <si>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</si>
  <si>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</si>
  <si>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</si>
  <si>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</si>
  <si>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</si>
  <si>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</si>
  <si>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</si>
  <si>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</si>
  <si>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</si>
  <si>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</si>
  <si>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</si>
  <si>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</si>
  <si>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</si>
  <si>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</si>
  <si>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</si>
  <si>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</si>
  <si>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</si>
  <si>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ve  la necesidad de fortalecer esta acción puesto que no se haya tal y como  se esta orientando en estos momentos</t>
  </si>
  <si>
    <t>Se necesita  fortalecer esta acccion, pues no se ha dado según las orientaciones que hay en el momento.</t>
  </si>
  <si>
    <t>SAN CALIXTO</t>
  </si>
  <si>
    <t>CAYETANO FRANCO PINZON</t>
  </si>
  <si>
    <t>ESPECIALISTA JOSE JESUS ANGARITA RAMIREZ</t>
  </si>
  <si>
    <t>MEJORAR LA EFICIENCIA DE LOS RECURSOS</t>
  </si>
  <si>
    <t xml:space="preserve">ESTABLECER CANALES DE COMUNICACIÓN </t>
  </si>
  <si>
    <t>IDENTIFICAR PROCESOS DE INVERSION</t>
  </si>
  <si>
    <t>lograr la capacitacion de cada uno de los integrantes del equipo de trabajo</t>
  </si>
  <si>
    <t>recursos propios y donaciones</t>
  </si>
  <si>
    <t>rector</t>
  </si>
  <si>
    <t>participacion de toda la comunidad.</t>
  </si>
  <si>
    <t>a noviembre de 2023 se mejorara este proceso</t>
  </si>
  <si>
    <t>la participacion de comunidad excelente</t>
  </si>
  <si>
    <t>se mostro un trabajo excelente del equipo de trabajo</t>
  </si>
  <si>
    <t>mejorar los procesos de atencion de recomendaciones</t>
  </si>
  <si>
    <t>establecer acuerdos de participacion</t>
  </si>
  <si>
    <t>mejorar los procesos del diagnostico</t>
  </si>
  <si>
    <t>establecer moderadores con capacidad dialectica y conocimiento del entorno</t>
  </si>
  <si>
    <t>establecer objetivos alcanzables</t>
  </si>
  <si>
    <t>socializar el presupuesto en diferentes actividades</t>
  </si>
  <si>
    <t>mejorar la ejecucion del presupuesto</t>
  </si>
  <si>
    <t>mejorar el cronograma de ejecucion de actividades</t>
  </si>
  <si>
    <t>garantizar canales de atencion e informacion</t>
  </si>
  <si>
    <t>establecer roles de cada uno de los miembros del equipo de trabajo</t>
  </si>
  <si>
    <t>establecer estandares para los procesos</t>
  </si>
  <si>
    <t>ser formal ante las sugerencias</t>
  </si>
  <si>
    <t xml:space="preserve">organizar informacion clara </t>
  </si>
  <si>
    <t>priorizar temas</t>
  </si>
  <si>
    <t>mejorar la informacion que se clara y precisa</t>
  </si>
  <si>
    <t>organizar la informacion por etapas</t>
  </si>
  <si>
    <t>ser preciso en la informacion</t>
  </si>
  <si>
    <t>plan de mejoramiento eficaz</t>
  </si>
  <si>
    <t>atender las peticiones</t>
  </si>
  <si>
    <t>lograra la actualizacion de las carpetas de informacion en la plataforma</t>
  </si>
  <si>
    <t>establecer canales de informacion</t>
  </si>
  <si>
    <t>utiliar los medios existentes para mejorar la informacion</t>
  </si>
  <si>
    <t>involucrar a los miembros activos de la comunidad</t>
  </si>
  <si>
    <t>definir espacios de participacion</t>
  </si>
  <si>
    <t>establecer espacios de participacion</t>
  </si>
  <si>
    <t>convocar con dias de anticipacion</t>
  </si>
  <si>
    <t>prepapra los temas organizadamente</t>
  </si>
  <si>
    <t>utilizar las redes para la difusion de la audiencia publica</t>
  </si>
  <si>
    <t>actualizar constantemente la informacion</t>
  </si>
  <si>
    <t>acceso a la informacion</t>
  </si>
  <si>
    <t>mejorar los canales de informacion</t>
  </si>
  <si>
    <t>diseñar metodologias practicas i entendibles</t>
  </si>
  <si>
    <t>publicar cronogramas de participacion e informacion</t>
  </si>
  <si>
    <t>recibir las propuestas</t>
  </si>
  <si>
    <t>brindar espacios de participacion</t>
  </si>
  <si>
    <t>realizar eventos anteriores de la informacion</t>
  </si>
  <si>
    <t>registrar la asistencia</t>
  </si>
  <si>
    <t>diligenciar formatos claros y con la informacion necesaria</t>
  </si>
  <si>
    <t xml:space="preserve">publicar en redes la informacion </t>
  </si>
  <si>
    <t>otorgar respuesta a todas las inquietudes</t>
  </si>
  <si>
    <t>aplicar evaluacion al proceso de rendicion de cuentas</t>
  </si>
  <si>
    <t>tabular la informacion de la evaluacion</t>
  </si>
  <si>
    <t>establecer canales claros de comunicación</t>
  </si>
  <si>
    <t>mejorar la publicacion de la audiencia publica</t>
  </si>
  <si>
    <t>informacion el desarrollo de la audiencia</t>
  </si>
  <si>
    <t>atender las sugerencias de los servidores publicos</t>
  </si>
  <si>
    <t>hacer propias las recomendaciones dadas por los asistentes</t>
  </si>
  <si>
    <t>atender las recomendaciones dadas</t>
  </si>
  <si>
    <t>establecer canales de evaluacion con los integrantes del equipo</t>
  </si>
  <si>
    <t>establecer canales de evaluacion con el equipo de trabajo</t>
  </si>
  <si>
    <t>establecer dialogos de comunicación con control interno para el desarrollo de la audiencia</t>
  </si>
  <si>
    <t>elaborar un plan de accion cumplible</t>
  </si>
  <si>
    <t>garantizar la aplicación de mecanismos claros y precisos</t>
  </si>
  <si>
    <t>documentar las buenas practicas de informacion</t>
  </si>
  <si>
    <t>FEBRERO 28 DE 2024</t>
  </si>
  <si>
    <t>se realizo un trabajo en equipo debidamente coordinado.</t>
  </si>
  <si>
    <t>la gestion fue pertienenete y alcanzada.</t>
  </si>
  <si>
    <t>REALIZAR LA GESTION PARA EL MEJORAMIENTO DE LA INSTALACIONES Y PROCESOS DEL ESTABLECIMIENTO EDUCATIVO VIGENCIA 2024</t>
  </si>
  <si>
    <t>MEJORAR LA PARTICIPACION DE LOS MIEMBROS DE LA COMUNIDAD EDUCATIVA PARA LA VIGENCIA 2024</t>
  </si>
  <si>
    <t>EL 70% DE LA COMUNIDAD EDUCATIVA TENDRA CONOCIMIENTO DEL MANEJO Y DE LA GESTION REALIZADA POR EL RECTOR Y ORGANOS DEL GOBIERNO ESCOLAR PARA EL MEJORAMIENTO DE LA INSTITUCION.</t>
  </si>
  <si>
    <t>A 30 DE NOVIEMBRE DE 2024 LA INVERSION Y LA GESTION DE RECURSOS DEBERAN HABER SIDO EJECUTADOS EL UN 100%</t>
  </si>
  <si>
    <t>Al 30 de julio  de 2024 la comunidad tendra conocimiento de la ejecucion pertinente de los recursos y la gestion realizada por el rector.</t>
  </si>
  <si>
    <t>El 100% del personal docente o quipo de los organos del gobierno escolar estaran capacitados y orientados para la presentacion de la rendicion de cuentas.</t>
  </si>
  <si>
    <t>la palaneacion en un 50% se desarrollara en la norma y pro de mejorar la calidad de la gestion pertienete de la institucion educativa.</t>
  </si>
  <si>
    <t>recursos fisicos y tecnologicos y de equipo.</t>
  </si>
  <si>
    <t>jose jesus angarita ramirez rector</t>
  </si>
  <si>
    <t>establecer dialogos de comunicación con lor organos del gobierno escolar.</t>
  </si>
  <si>
    <t>recursos como oficios y visitas fisicas.</t>
  </si>
  <si>
    <t>fortalecer la conformacion de los equipos a febrero 12 de 2024.</t>
  </si>
  <si>
    <t>el 100% de los docentes conformra los equipos de gestion, para el mejoramiento de la institucion educativa.</t>
  </si>
  <si>
    <t>organización de equipos, que sehan ecunimemente distribuidos en cada equipo de trabajo los docentes.</t>
  </si>
  <si>
    <t>Mejorar la socialiacion ante la comunidad educativa en un 70% para la vigencia 2024.</t>
  </si>
  <si>
    <t>a noviembre de 2024 se mejorara este proceso</t>
  </si>
  <si>
    <t>charlas, capacitaciones y socializacion de nuevas experiencias.</t>
  </si>
  <si>
    <t>el 80% de cada miembro de los organos del gobierno escolar conocera el proceso correspondiente para la participacion en el rendimiento de los recursos propios y donados. Estaleciendo el plan de mejoramiento institucional.</t>
  </si>
  <si>
    <t>a marzo de 2024, se establecera el presupuesto para los items del plan de mejoramiento institucional.</t>
  </si>
  <si>
    <t>a marzo de 2024 se mejorara la participacion de los miembros de la comunidad educativa en el establecimiento de logros.</t>
  </si>
  <si>
    <t>a noviembre de 2024 se mejorara este procesos de conocimiento de la gestion del rector y sus equipos de trabajo.</t>
  </si>
  <si>
    <t>reuniones, charlas, capacitaciones y integracion de equipos.</t>
  </si>
  <si>
    <t>a noviembre de 2024  se mejorara este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</si>
</sst>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4195320"/>
        <c:axId val="20419571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8.278688524590164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4195320"/>
        <c:axId val="204195712"/>
      </c:scatterChart>
      <c:catAx>
        <c:axId val="204195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04195712"/>
        <c:crosses val="autoZero"/>
        <c:auto val="1"/>
        <c:lblAlgn val="ctr"/>
        <c:lblOffset val="100"/>
        <c:noMultiLvlLbl val="0"/>
      </c:catAx>
      <c:valAx>
        <c:axId val="2041957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419532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03827320"/>
        <c:axId val="20382692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7.6571428571428584</c:v>
                </c:pt>
                <c:pt idx="1">
                  <c:v>8.3214285714285712</c:v>
                </c:pt>
                <c:pt idx="2">
                  <c:v>8.5555555555555554</c:v>
                </c:pt>
                <c:pt idx="3">
                  <c:v>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03827320"/>
        <c:axId val="203826928"/>
      </c:scatterChart>
      <c:catAx>
        <c:axId val="203827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826928"/>
        <c:crosses val="autoZero"/>
        <c:auto val="1"/>
        <c:lblAlgn val="ctr"/>
        <c:lblOffset val="100"/>
        <c:noMultiLvlLbl val="0"/>
      </c:catAx>
      <c:valAx>
        <c:axId val="203826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827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29097440"/>
        <c:axId val="22909783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c:v>
                </c:pt>
                <c:pt idx="1">
                  <c:v>8.3333333333333339</c:v>
                </c:pt>
                <c:pt idx="2">
                  <c:v>7</c:v>
                </c:pt>
                <c:pt idx="3">
                  <c:v>7.666666666666667</c:v>
                </c:pt>
                <c:pt idx="4">
                  <c:v>8.2857142857142865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29097440"/>
        <c:axId val="229097832"/>
      </c:scatterChart>
      <c:catAx>
        <c:axId val="22909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29097832"/>
        <c:crosses val="autoZero"/>
        <c:auto val="1"/>
        <c:lblAlgn val="ctr"/>
        <c:lblOffset val="100"/>
        <c:noMultiLvlLbl val="0"/>
      </c:catAx>
      <c:valAx>
        <c:axId val="2290978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9097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29098616"/>
        <c:axId val="2290990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7.8571428571428568</c:v>
                </c:pt>
                <c:pt idx="1">
                  <c:v>8.3333333333333339</c:v>
                </c:pt>
                <c:pt idx="2">
                  <c:v>8.6666666666666661</c:v>
                </c:pt>
                <c:pt idx="3">
                  <c:v>8.3333333333333339</c:v>
                </c:pt>
                <c:pt idx="4" formatCode="0.00">
                  <c:v>8.5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29099792"/>
        <c:axId val="229099400"/>
      </c:scatterChart>
      <c:catAx>
        <c:axId val="22909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29099008"/>
        <c:crosses val="autoZero"/>
        <c:auto val="1"/>
        <c:lblAlgn val="ctr"/>
        <c:lblOffset val="100"/>
        <c:noMultiLvlLbl val="0"/>
      </c:catAx>
      <c:valAx>
        <c:axId val="229099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9098616"/>
        <c:crosses val="autoZero"/>
        <c:crossBetween val="between"/>
      </c:valAx>
      <c:valAx>
        <c:axId val="2290994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9099792"/>
        <c:crosses val="max"/>
        <c:crossBetween val="midCat"/>
      </c:valAx>
      <c:valAx>
        <c:axId val="229099792"/>
        <c:scaling>
          <c:orientation val="minMax"/>
        </c:scaling>
        <c:delete val="1"/>
        <c:axPos val="b"/>
        <c:numFmt formatCode="General" sourceLinked="1"/>
        <c:majorTickMark val="out"/>
        <c:minorTickMark val="none"/>
        <c:tickLblPos val="nextTo"/>
        <c:crossAx val="2290994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29100576"/>
        <c:axId val="22910096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8.5555555555555554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29100576"/>
        <c:axId val="229100968"/>
      </c:scatterChart>
      <c:catAx>
        <c:axId val="22910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29100968"/>
        <c:crosses val="autoZero"/>
        <c:auto val="1"/>
        <c:lblAlgn val="ctr"/>
        <c:lblOffset val="100"/>
        <c:noMultiLvlLbl val="0"/>
      </c:catAx>
      <c:valAx>
        <c:axId val="2291009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9100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29228904"/>
        <c:axId val="22922929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29228904"/>
        <c:axId val="229229296"/>
      </c:scatterChart>
      <c:catAx>
        <c:axId val="22922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29229296"/>
        <c:crosses val="autoZero"/>
        <c:auto val="1"/>
        <c:lblAlgn val="ctr"/>
        <c:lblOffset val="100"/>
        <c:noMultiLvlLbl val="0"/>
      </c:catAx>
      <c:valAx>
        <c:axId val="229229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9228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55382"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6393" y="296459"/>
          <a:ext cx="661108"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4911" y="201706"/>
          <a:ext cx="1232273"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11667" y="145676"/>
          <a:ext cx="1009788"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86724" y="224119"/>
          <a:ext cx="117456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84408" y="971550"/>
          <a:ext cx="0" cy="24447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3467" y="85725"/>
          <a:ext cx="769410"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958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1733"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0941"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2833"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6070" y="41412"/>
          <a:ext cx="589899" cy="663438"/>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75224" y="46927"/>
          <a:ext cx="965756" cy="657923"/>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45701" y="0"/>
          <a:ext cx="1185042" cy="704850"/>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49247" y="46166"/>
          <a:ext cx="762214" cy="673564"/>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81062" y="49694"/>
          <a:ext cx="995569" cy="655156"/>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13"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3" zoomScale="60" zoomScaleNormal="60" workbookViewId="0">
      <selection activeCell="D35" sqref="D35:M35"/>
    </sheetView>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3" customFormat="1" ht="21" customHeight="1" x14ac:dyDescent="0.25">
      <c r="A30" s="183" t="s">
        <v>61</v>
      </c>
      <c r="B30" s="140"/>
      <c r="C30" s="140"/>
      <c r="D30" s="131" t="s">
        <v>167</v>
      </c>
      <c r="E30" s="132"/>
      <c r="F30" s="132"/>
      <c r="G30" s="132"/>
      <c r="H30" s="132"/>
      <c r="I30" s="132"/>
      <c r="J30" s="132"/>
      <c r="K30" s="132"/>
      <c r="L30" s="132"/>
      <c r="M30" s="133"/>
    </row>
    <row r="31" spans="1:13" s="93" customFormat="1" ht="33.75" customHeight="1" x14ac:dyDescent="0.25">
      <c r="A31" s="166" t="s">
        <v>132</v>
      </c>
      <c r="B31" s="167"/>
      <c r="C31" s="167"/>
      <c r="D31" s="109" t="s">
        <v>168</v>
      </c>
      <c r="E31" s="110"/>
      <c r="F31" s="110"/>
      <c r="G31" s="110"/>
      <c r="H31" s="110"/>
      <c r="I31" s="110"/>
      <c r="J31" s="110"/>
      <c r="K31" s="110"/>
      <c r="L31" s="110"/>
      <c r="M31" s="127"/>
    </row>
    <row r="32" spans="1:13" s="93" customFormat="1" ht="30" customHeight="1" x14ac:dyDescent="0.25">
      <c r="A32" s="166" t="s">
        <v>133</v>
      </c>
      <c r="B32" s="167"/>
      <c r="C32" s="167"/>
      <c r="D32" s="134" t="s">
        <v>169</v>
      </c>
      <c r="E32" s="135"/>
      <c r="F32" s="135"/>
      <c r="G32" s="135"/>
      <c r="H32" s="135"/>
      <c r="I32" s="135"/>
      <c r="J32" s="135"/>
      <c r="K32" s="135"/>
      <c r="L32" s="135"/>
      <c r="M32" s="136"/>
    </row>
    <row r="33" spans="1:13" s="93" customFormat="1" ht="31.5" customHeight="1" x14ac:dyDescent="0.25">
      <c r="A33" s="166" t="s">
        <v>62</v>
      </c>
      <c r="B33" s="167"/>
      <c r="C33" s="167"/>
      <c r="D33" s="134" t="s">
        <v>170</v>
      </c>
      <c r="E33" s="135"/>
      <c r="F33" s="135"/>
      <c r="G33" s="135"/>
      <c r="H33" s="135"/>
      <c r="I33" s="135"/>
      <c r="J33" s="135"/>
      <c r="K33" s="135"/>
      <c r="L33" s="135"/>
      <c r="M33" s="136"/>
    </row>
    <row r="34" spans="1:13" s="93" customFormat="1" ht="30.75" customHeight="1" x14ac:dyDescent="0.25">
      <c r="A34" s="166" t="s">
        <v>134</v>
      </c>
      <c r="B34" s="167"/>
      <c r="C34" s="167"/>
      <c r="D34" s="109" t="s">
        <v>171</v>
      </c>
      <c r="E34" s="110"/>
      <c r="F34" s="110"/>
      <c r="G34" s="110"/>
      <c r="H34" s="110"/>
      <c r="I34" s="110"/>
      <c r="J34" s="110"/>
      <c r="K34" s="110"/>
      <c r="L34" s="110"/>
      <c r="M34" s="127"/>
    </row>
    <row r="35" spans="1:13" s="93" customFormat="1" ht="35.25" customHeight="1" x14ac:dyDescent="0.25">
      <c r="A35" s="166" t="s">
        <v>88</v>
      </c>
      <c r="B35" s="167"/>
      <c r="C35" s="167"/>
      <c r="D35" s="109" t="s">
        <v>172</v>
      </c>
      <c r="E35" s="110"/>
      <c r="F35" s="110"/>
      <c r="G35" s="110"/>
      <c r="H35" s="110"/>
      <c r="I35" s="110"/>
      <c r="J35" s="110"/>
      <c r="K35" s="110"/>
      <c r="L35" s="110"/>
      <c r="M35" s="127"/>
    </row>
    <row r="36" spans="1:13" s="93" customFormat="1" ht="21" customHeight="1" x14ac:dyDescent="0.25">
      <c r="A36" s="166" t="s">
        <v>0</v>
      </c>
      <c r="B36" s="167"/>
      <c r="C36" s="167"/>
      <c r="D36" s="134" t="s">
        <v>173</v>
      </c>
      <c r="E36" s="135"/>
      <c r="F36" s="135"/>
      <c r="G36" s="135"/>
      <c r="H36" s="135"/>
      <c r="I36" s="135"/>
      <c r="J36" s="135"/>
      <c r="K36" s="135"/>
      <c r="L36" s="135"/>
      <c r="M36" s="136"/>
    </row>
    <row r="37" spans="1:13" s="93" customFormat="1" ht="36.75" customHeight="1" x14ac:dyDescent="0.25">
      <c r="A37" s="166" t="s">
        <v>1</v>
      </c>
      <c r="B37" s="167"/>
      <c r="C37" s="167"/>
      <c r="D37" s="109" t="s">
        <v>174</v>
      </c>
      <c r="E37" s="110"/>
      <c r="F37" s="110"/>
      <c r="G37" s="110"/>
      <c r="H37" s="110"/>
      <c r="I37" s="110"/>
      <c r="J37" s="110"/>
      <c r="K37" s="110"/>
      <c r="L37" s="110"/>
      <c r="M37" s="127"/>
    </row>
    <row r="38" spans="1:13" s="93" customFormat="1" ht="35.25" customHeight="1" x14ac:dyDescent="0.25">
      <c r="A38" s="166" t="s">
        <v>2</v>
      </c>
      <c r="B38" s="167"/>
      <c r="C38" s="167"/>
      <c r="D38" s="109" t="s">
        <v>175</v>
      </c>
      <c r="E38" s="110"/>
      <c r="F38" s="110"/>
      <c r="G38" s="110"/>
      <c r="H38" s="110"/>
      <c r="I38" s="110"/>
      <c r="J38" s="110"/>
      <c r="K38" s="110"/>
      <c r="L38" s="110"/>
      <c r="M38" s="127"/>
    </row>
    <row r="39" spans="1:13" s="93" customFormat="1" ht="21" customHeight="1" x14ac:dyDescent="0.25">
      <c r="A39" s="148" t="s">
        <v>1</v>
      </c>
      <c r="B39" s="110"/>
      <c r="C39" s="111"/>
      <c r="D39" s="134" t="s">
        <v>176</v>
      </c>
      <c r="E39" s="135"/>
      <c r="F39" s="135"/>
      <c r="G39" s="135"/>
      <c r="H39" s="135"/>
      <c r="I39" s="135"/>
      <c r="J39" s="135"/>
      <c r="K39" s="135"/>
      <c r="L39" s="135"/>
      <c r="M39" s="136"/>
    </row>
    <row r="40" spans="1:13" s="93" customFormat="1" ht="31.5" customHeight="1" x14ac:dyDescent="0.25">
      <c r="A40" s="148" t="s">
        <v>135</v>
      </c>
      <c r="B40" s="110"/>
      <c r="C40" s="111"/>
      <c r="D40" s="134" t="s">
        <v>177</v>
      </c>
      <c r="E40" s="135"/>
      <c r="F40" s="135"/>
      <c r="G40" s="135"/>
      <c r="H40" s="135"/>
      <c r="I40" s="135"/>
      <c r="J40" s="135"/>
      <c r="K40" s="135"/>
      <c r="L40" s="135"/>
      <c r="M40" s="136"/>
    </row>
    <row r="41" spans="1:13" s="93" customFormat="1" ht="54" customHeight="1" x14ac:dyDescent="0.25">
      <c r="A41" s="148" t="s">
        <v>136</v>
      </c>
      <c r="B41" s="110"/>
      <c r="C41" s="111"/>
      <c r="D41" s="109" t="s">
        <v>189</v>
      </c>
      <c r="E41" s="110"/>
      <c r="F41" s="110"/>
      <c r="G41" s="110"/>
      <c r="H41" s="110"/>
      <c r="I41" s="110"/>
      <c r="J41" s="110"/>
      <c r="K41" s="110"/>
      <c r="L41" s="110"/>
      <c r="M41" s="127"/>
    </row>
    <row r="42" spans="1:13" s="93"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XEM57" zoomScale="90" zoomScaleNormal="90" workbookViewId="0">
      <selection activeCell="XFD58" sqref="XFD58"/>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107</v>
      </c>
      <c r="F3" s="223"/>
      <c r="G3" s="223"/>
      <c r="H3" s="223"/>
      <c r="I3" s="223"/>
      <c r="J3" s="224"/>
    </row>
    <row r="4" spans="1:10" s="8" customFormat="1" ht="26.25" customHeight="1" x14ac:dyDescent="0.35">
      <c r="A4" s="50"/>
      <c r="B4" s="229"/>
      <c r="C4" s="230"/>
      <c r="D4" s="230"/>
      <c r="E4" s="225" t="s">
        <v>77</v>
      </c>
      <c r="F4" s="225"/>
      <c r="G4" s="225"/>
      <c r="H4" s="225"/>
      <c r="I4" s="225"/>
      <c r="J4" s="226"/>
    </row>
    <row r="5" spans="1:10" s="8" customFormat="1" ht="33" customHeight="1" x14ac:dyDescent="0.25">
      <c r="A5" s="50"/>
      <c r="B5" s="222" t="s">
        <v>61</v>
      </c>
      <c r="C5" s="222"/>
      <c r="D5" s="222"/>
      <c r="E5" s="28" t="s">
        <v>221</v>
      </c>
      <c r="F5" s="28"/>
      <c r="G5" s="35" t="s">
        <v>85</v>
      </c>
      <c r="H5" s="37" t="s">
        <v>288</v>
      </c>
      <c r="I5" s="235" t="s">
        <v>88</v>
      </c>
      <c r="J5" s="235"/>
    </row>
    <row r="6" spans="1:10" s="8" customFormat="1" ht="30.75" customHeight="1" x14ac:dyDescent="0.25">
      <c r="A6" s="50"/>
      <c r="B6" s="222" t="s">
        <v>120</v>
      </c>
      <c r="C6" s="222"/>
      <c r="D6" s="222"/>
      <c r="E6" s="28">
        <v>15467000025</v>
      </c>
      <c r="F6" s="28"/>
      <c r="G6" s="72" t="s">
        <v>62</v>
      </c>
      <c r="H6" s="28" t="s">
        <v>222</v>
      </c>
      <c r="I6" s="240">
        <f>IF(SUM(I9:I69)=0,"",AVERAGE(I9:I69))</f>
        <v>8.278688524590164</v>
      </c>
      <c r="J6" s="240"/>
    </row>
    <row r="7" spans="1:10" s="8" customFormat="1" ht="17.25" customHeight="1" x14ac:dyDescent="0.25">
      <c r="A7" s="50"/>
      <c r="B7" s="222" t="s">
        <v>86</v>
      </c>
      <c r="C7" s="222"/>
      <c r="D7" s="222"/>
      <c r="E7" s="241" t="s">
        <v>223</v>
      </c>
      <c r="F7" s="242"/>
      <c r="G7" s="242"/>
      <c r="H7" s="243"/>
      <c r="I7" s="240"/>
      <c r="J7" s="24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f>IF(I9&lt;61,MAX($A$8:A8)+1,"")</f>
        <v>1</v>
      </c>
      <c r="B9" s="215" t="s">
        <v>4</v>
      </c>
      <c r="C9" s="65" t="s">
        <v>4</v>
      </c>
      <c r="D9" s="244">
        <f>IF(SUM(G9:G27)=0,"",AVERAGE(G9:G27))</f>
        <v>7.6571428571428584</v>
      </c>
      <c r="E9" s="32" t="s">
        <v>6</v>
      </c>
      <c r="F9" s="68" t="s">
        <v>6</v>
      </c>
      <c r="G9" s="29">
        <f>IF(SUM(I9:I9)=0,"",AVERAGE(I9:I9))</f>
        <v>7</v>
      </c>
      <c r="H9" s="38" t="s">
        <v>92</v>
      </c>
      <c r="I9" s="30">
        <v>7</v>
      </c>
      <c r="J9" s="31" t="s">
        <v>289</v>
      </c>
    </row>
    <row r="10" spans="1:10" s="8" customFormat="1" ht="51" customHeight="1" x14ac:dyDescent="0.25">
      <c r="A10" s="64">
        <f>IF(I10&lt;61,MAX($A$8:A9)+1,"")</f>
        <v>2</v>
      </c>
      <c r="B10" s="216"/>
      <c r="C10" s="65" t="s">
        <v>4</v>
      </c>
      <c r="D10" s="245"/>
      <c r="E10" s="218" t="s">
        <v>43</v>
      </c>
      <c r="F10" s="69" t="s">
        <v>43</v>
      </c>
      <c r="G10" s="234">
        <f>IF(SUM(I10:I12)=0,"",AVERAGE(I10:I12))</f>
        <v>8.3333333333333339</v>
      </c>
      <c r="H10" s="38" t="s">
        <v>89</v>
      </c>
      <c r="I10" s="30">
        <v>8</v>
      </c>
      <c r="J10" s="31" t="s">
        <v>232</v>
      </c>
    </row>
    <row r="11" spans="1:10" s="8" customFormat="1" ht="93" customHeight="1" x14ac:dyDescent="0.25">
      <c r="A11" s="64">
        <f>IF(I11&lt;61,MAX($A$8:A10)+1,"")</f>
        <v>3</v>
      </c>
      <c r="B11" s="216"/>
      <c r="C11" s="65" t="s">
        <v>4</v>
      </c>
      <c r="D11" s="245"/>
      <c r="E11" s="218"/>
      <c r="F11" s="69" t="s">
        <v>43</v>
      </c>
      <c r="G11" s="232"/>
      <c r="H11" s="38" t="s">
        <v>44</v>
      </c>
      <c r="I11" s="30">
        <v>8</v>
      </c>
      <c r="J11" s="31" t="s">
        <v>290</v>
      </c>
    </row>
    <row r="12" spans="1:10" s="8" customFormat="1" ht="32.25" customHeight="1" x14ac:dyDescent="0.25">
      <c r="A12" s="64">
        <f>IF(I12&lt;61,MAX($A$8:A11)+1,"")</f>
        <v>4</v>
      </c>
      <c r="B12" s="216"/>
      <c r="C12" s="65" t="s">
        <v>4</v>
      </c>
      <c r="D12" s="245"/>
      <c r="E12" s="218"/>
      <c r="F12" s="69" t="s">
        <v>43</v>
      </c>
      <c r="G12" s="233"/>
      <c r="H12" s="38" t="s">
        <v>90</v>
      </c>
      <c r="I12" s="30">
        <v>9</v>
      </c>
      <c r="J12" s="31" t="s">
        <v>233</v>
      </c>
    </row>
    <row r="13" spans="1:10" s="8" customFormat="1" ht="45" customHeight="1" x14ac:dyDescent="0.25">
      <c r="A13" s="64">
        <f>IF(I13&lt;61,MAX($A$8:A12)+1,"")</f>
        <v>5</v>
      </c>
      <c r="B13" s="216"/>
      <c r="C13" s="65" t="s">
        <v>4</v>
      </c>
      <c r="D13" s="245"/>
      <c r="E13" s="218" t="s">
        <v>45</v>
      </c>
      <c r="F13" s="69" t="s">
        <v>45</v>
      </c>
      <c r="G13" s="234">
        <f>IF(SUM(I13:I14)=0,"",AVERAGE(I13:I14))</f>
        <v>7</v>
      </c>
      <c r="H13" s="38" t="s">
        <v>10</v>
      </c>
      <c r="I13" s="30">
        <v>7</v>
      </c>
      <c r="J13" s="31"/>
    </row>
    <row r="14" spans="1:10" s="8" customFormat="1" ht="30.75" customHeight="1" x14ac:dyDescent="0.25">
      <c r="A14" s="64">
        <f>IF(I14&lt;61,MAX($A$8:A13)+1,"")</f>
        <v>6</v>
      </c>
      <c r="B14" s="216"/>
      <c r="C14" s="65" t="s">
        <v>4</v>
      </c>
      <c r="D14" s="245"/>
      <c r="E14" s="218"/>
      <c r="F14" s="69" t="s">
        <v>45</v>
      </c>
      <c r="G14" s="233"/>
      <c r="H14" s="38" t="s">
        <v>93</v>
      </c>
      <c r="I14" s="30">
        <v>7</v>
      </c>
      <c r="J14" s="31"/>
    </row>
    <row r="15" spans="1:10" s="8" customFormat="1" ht="48" customHeight="1" x14ac:dyDescent="0.25">
      <c r="A15" s="64">
        <f>IF(I15&lt;61,MAX($A$8:A14)+1,"")</f>
        <v>7</v>
      </c>
      <c r="B15" s="216"/>
      <c r="C15" s="65" t="s">
        <v>4</v>
      </c>
      <c r="D15" s="245"/>
      <c r="E15" s="218" t="s">
        <v>46</v>
      </c>
      <c r="F15" s="69" t="s">
        <v>46</v>
      </c>
      <c r="G15" s="231">
        <f>IF(SUM(I15:I20)=0,"",AVERAGE(I15:I20))</f>
        <v>7.666666666666667</v>
      </c>
      <c r="H15" s="38" t="s">
        <v>47</v>
      </c>
      <c r="I15" s="30">
        <v>8</v>
      </c>
      <c r="J15" s="31"/>
    </row>
    <row r="16" spans="1:10" s="8" customFormat="1" ht="44.25" customHeight="1" x14ac:dyDescent="0.25">
      <c r="A16" s="64">
        <f>IF(I16&lt;61,MAX($A$8:A15)+1,"")</f>
        <v>8</v>
      </c>
      <c r="B16" s="216"/>
      <c r="C16" s="65" t="s">
        <v>4</v>
      </c>
      <c r="D16" s="245"/>
      <c r="E16" s="218"/>
      <c r="F16" s="69" t="s">
        <v>46</v>
      </c>
      <c r="G16" s="232"/>
      <c r="H16" s="38" t="s">
        <v>7</v>
      </c>
      <c r="I16" s="30">
        <v>8</v>
      </c>
      <c r="J16" s="31"/>
    </row>
    <row r="17" spans="1:10" s="8" customFormat="1" ht="45" customHeight="1" x14ac:dyDescent="0.25">
      <c r="A17" s="64">
        <f>IF(I17&lt;61,MAX($A$8:A16)+1,"")</f>
        <v>9</v>
      </c>
      <c r="B17" s="216"/>
      <c r="C17" s="65" t="s">
        <v>4</v>
      </c>
      <c r="D17" s="245"/>
      <c r="E17" s="218"/>
      <c r="F17" s="69" t="s">
        <v>46</v>
      </c>
      <c r="G17" s="232"/>
      <c r="H17" s="39" t="s">
        <v>94</v>
      </c>
      <c r="I17" s="30">
        <v>7</v>
      </c>
      <c r="J17" s="31"/>
    </row>
    <row r="18" spans="1:10" s="8" customFormat="1" ht="60" customHeight="1" x14ac:dyDescent="0.25">
      <c r="A18" s="64">
        <f>IF(I18&lt;61,MAX($A$8:A17)+1,"")</f>
        <v>10</v>
      </c>
      <c r="B18" s="216"/>
      <c r="C18" s="65" t="s">
        <v>4</v>
      </c>
      <c r="D18" s="245"/>
      <c r="E18" s="218"/>
      <c r="F18" s="69" t="s">
        <v>46</v>
      </c>
      <c r="G18" s="232"/>
      <c r="H18" s="38" t="s">
        <v>91</v>
      </c>
      <c r="I18" s="30">
        <v>7</v>
      </c>
      <c r="J18" s="31"/>
    </row>
    <row r="19" spans="1:10" s="8" customFormat="1" ht="48" customHeight="1" x14ac:dyDescent="0.25">
      <c r="A19" s="64">
        <f>IF(I19&lt;61,MAX($A$8:A18)+1,"")</f>
        <v>11</v>
      </c>
      <c r="B19" s="216"/>
      <c r="C19" s="65" t="s">
        <v>4</v>
      </c>
      <c r="D19" s="245"/>
      <c r="E19" s="218"/>
      <c r="F19" s="69" t="s">
        <v>46</v>
      </c>
      <c r="G19" s="232"/>
      <c r="H19" s="38" t="s">
        <v>95</v>
      </c>
      <c r="I19" s="30">
        <v>8</v>
      </c>
      <c r="J19" s="31"/>
    </row>
    <row r="20" spans="1:10" s="8" customFormat="1" ht="30" customHeight="1" x14ac:dyDescent="0.25">
      <c r="A20" s="64">
        <f>IF(I20&lt;61,MAX($A$8:A19)+1,"")</f>
        <v>12</v>
      </c>
      <c r="B20" s="216"/>
      <c r="C20" s="65" t="s">
        <v>4</v>
      </c>
      <c r="D20" s="245"/>
      <c r="E20" s="218"/>
      <c r="F20" s="69" t="s">
        <v>46</v>
      </c>
      <c r="G20" s="233"/>
      <c r="H20" s="38" t="s">
        <v>11</v>
      </c>
      <c r="I20" s="30">
        <v>8</v>
      </c>
      <c r="J20" s="31"/>
    </row>
    <row r="21" spans="1:10" s="8" customFormat="1" ht="31.5" customHeight="1" x14ac:dyDescent="0.25">
      <c r="A21" s="64">
        <f>IF(I21&lt;61,MAX($A$8:A20)+1,"")</f>
        <v>13</v>
      </c>
      <c r="B21" s="216"/>
      <c r="C21" s="65" t="s">
        <v>4</v>
      </c>
      <c r="D21" s="245"/>
      <c r="E21" s="218" t="s">
        <v>48</v>
      </c>
      <c r="F21" s="69" t="s">
        <v>48</v>
      </c>
      <c r="G21" s="231">
        <f>IF(SUM(I21:I27)=0,"",AVERAGE(I21:I27))</f>
        <v>8.2857142857142865</v>
      </c>
      <c r="H21" s="38" t="s">
        <v>12</v>
      </c>
      <c r="I21" s="30">
        <v>8</v>
      </c>
      <c r="J21" s="31"/>
    </row>
    <row r="22" spans="1:10" s="8" customFormat="1" ht="41.25" customHeight="1" x14ac:dyDescent="0.25">
      <c r="A22" s="64">
        <f>IF(I22&lt;61,MAX($A$8:A21)+1,"")</f>
        <v>14</v>
      </c>
      <c r="B22" s="216"/>
      <c r="C22" s="65" t="s">
        <v>4</v>
      </c>
      <c r="D22" s="245"/>
      <c r="E22" s="218"/>
      <c r="F22" s="69" t="s">
        <v>48</v>
      </c>
      <c r="G22" s="231"/>
      <c r="H22" s="38" t="s">
        <v>96</v>
      </c>
      <c r="I22" s="30">
        <v>8</v>
      </c>
      <c r="J22" s="31"/>
    </row>
    <row r="23" spans="1:10" s="8" customFormat="1" ht="59.25" customHeight="1" x14ac:dyDescent="0.25">
      <c r="A23" s="64">
        <f>IF(I23&lt;61,MAX($A$8:A22)+1,"")</f>
        <v>15</v>
      </c>
      <c r="B23" s="216"/>
      <c r="C23" s="65" t="s">
        <v>4</v>
      </c>
      <c r="D23" s="245"/>
      <c r="E23" s="218"/>
      <c r="F23" s="69" t="s">
        <v>48</v>
      </c>
      <c r="G23" s="231"/>
      <c r="H23" s="38" t="s">
        <v>14</v>
      </c>
      <c r="I23" s="30">
        <v>8</v>
      </c>
      <c r="J23" s="31"/>
    </row>
    <row r="24" spans="1:10" s="8" customFormat="1" ht="44.25" customHeight="1" x14ac:dyDescent="0.25">
      <c r="A24" s="64">
        <f>IF(I24&lt;61,MAX($A$8:A23)+1,"")</f>
        <v>16</v>
      </c>
      <c r="B24" s="216"/>
      <c r="C24" s="65" t="s">
        <v>4</v>
      </c>
      <c r="D24" s="245"/>
      <c r="E24" s="218"/>
      <c r="F24" s="69" t="s">
        <v>48</v>
      </c>
      <c r="G24" s="231"/>
      <c r="H24" s="38" t="s">
        <v>8</v>
      </c>
      <c r="I24" s="30">
        <v>8</v>
      </c>
      <c r="J24" s="31"/>
    </row>
    <row r="25" spans="1:10" s="8" customFormat="1" ht="33.75" customHeight="1" x14ac:dyDescent="0.25">
      <c r="A25" s="64">
        <f>IF(I25&lt;61,MAX($A$8:A24)+1,"")</f>
        <v>17</v>
      </c>
      <c r="B25" s="216"/>
      <c r="C25" s="65" t="s">
        <v>4</v>
      </c>
      <c r="D25" s="245"/>
      <c r="E25" s="218"/>
      <c r="F25" s="69" t="s">
        <v>48</v>
      </c>
      <c r="G25" s="231"/>
      <c r="H25" s="38" t="s">
        <v>13</v>
      </c>
      <c r="I25" s="30">
        <v>8</v>
      </c>
      <c r="J25" s="31"/>
    </row>
    <row r="26" spans="1:10" s="8" customFormat="1" ht="35.25" customHeight="1" x14ac:dyDescent="0.25">
      <c r="A26" s="64">
        <f>IF(I26&lt;61,MAX($A$8:A25)+1,"")</f>
        <v>18</v>
      </c>
      <c r="B26" s="216"/>
      <c r="C26" s="65" t="s">
        <v>4</v>
      </c>
      <c r="D26" s="245"/>
      <c r="E26" s="218"/>
      <c r="F26" s="69" t="s">
        <v>48</v>
      </c>
      <c r="G26" s="231"/>
      <c r="H26" s="38" t="s">
        <v>49</v>
      </c>
      <c r="I26" s="30">
        <v>9</v>
      </c>
      <c r="J26" s="31"/>
    </row>
    <row r="27" spans="1:10" s="8" customFormat="1" ht="75" customHeight="1" x14ac:dyDescent="0.25">
      <c r="A27" s="64">
        <f>IF(I27&lt;61,MAX($A$8:A26)+1,"")</f>
        <v>19</v>
      </c>
      <c r="B27" s="217"/>
      <c r="C27" s="65" t="s">
        <v>4</v>
      </c>
      <c r="D27" s="246"/>
      <c r="E27" s="218"/>
      <c r="F27" s="69" t="s">
        <v>48</v>
      </c>
      <c r="G27" s="231"/>
      <c r="H27" s="38" t="s">
        <v>15</v>
      </c>
      <c r="I27" s="30">
        <v>9</v>
      </c>
      <c r="J27" s="31"/>
    </row>
    <row r="28" spans="1:10" s="8" customFormat="1" ht="31.5" customHeight="1" x14ac:dyDescent="0.25">
      <c r="A28" s="64">
        <f>IF(I28&lt;61,MAX($A$8:A27)+1,"")</f>
        <v>20</v>
      </c>
      <c r="B28" s="254" t="s">
        <v>5</v>
      </c>
      <c r="C28" s="66" t="s">
        <v>5</v>
      </c>
      <c r="D28" s="250">
        <f>IF(SUM(I28:I54)=0,"",AVERAGE(I28:I55))</f>
        <v>8.3214285714285712</v>
      </c>
      <c r="E28" s="212" t="s">
        <v>50</v>
      </c>
      <c r="F28" s="70" t="s">
        <v>50</v>
      </c>
      <c r="G28" s="231">
        <f>IF(SUM(I28:I34)=0,"",AVERAGE(I28:I34))</f>
        <v>7.8571428571428568</v>
      </c>
      <c r="H28" s="38" t="s">
        <v>42</v>
      </c>
      <c r="I28" s="30">
        <v>8</v>
      </c>
      <c r="J28" s="31"/>
    </row>
    <row r="29" spans="1:10" s="8" customFormat="1" ht="33.75" customHeight="1" x14ac:dyDescent="0.25">
      <c r="A29" s="64">
        <f>IF(I29&lt;61,MAX($A$8:A28)+1,"")</f>
        <v>21</v>
      </c>
      <c r="B29" s="255"/>
      <c r="C29" s="66" t="s">
        <v>5</v>
      </c>
      <c r="D29" s="238"/>
      <c r="E29" s="213"/>
      <c r="F29" s="70" t="s">
        <v>50</v>
      </c>
      <c r="G29" s="231"/>
      <c r="H29" s="38" t="s">
        <v>16</v>
      </c>
      <c r="I29" s="30">
        <v>6</v>
      </c>
      <c r="J29" s="31"/>
    </row>
    <row r="30" spans="1:10" s="8" customFormat="1" ht="45.75" customHeight="1" x14ac:dyDescent="0.25">
      <c r="A30" s="64">
        <f>IF(I30&lt;61,MAX($A$8:A29)+1,"")</f>
        <v>22</v>
      </c>
      <c r="B30" s="255"/>
      <c r="C30" s="66" t="s">
        <v>5</v>
      </c>
      <c r="D30" s="238"/>
      <c r="E30" s="213"/>
      <c r="F30" s="70" t="s">
        <v>50</v>
      </c>
      <c r="G30" s="231"/>
      <c r="H30" s="38" t="s">
        <v>97</v>
      </c>
      <c r="I30" s="30">
        <v>8</v>
      </c>
      <c r="J30" s="31"/>
    </row>
    <row r="31" spans="1:10" s="8" customFormat="1" ht="39" customHeight="1" x14ac:dyDescent="0.25">
      <c r="A31" s="64">
        <f>IF(I31&lt;61,MAX($A$8:A30)+1,"")</f>
        <v>23</v>
      </c>
      <c r="B31" s="255"/>
      <c r="C31" s="66" t="s">
        <v>5</v>
      </c>
      <c r="D31" s="238"/>
      <c r="E31" s="213"/>
      <c r="F31" s="70" t="s">
        <v>50</v>
      </c>
      <c r="G31" s="231"/>
      <c r="H31" s="38" t="s">
        <v>17</v>
      </c>
      <c r="I31" s="30">
        <v>8</v>
      </c>
      <c r="J31" s="31"/>
    </row>
    <row r="32" spans="1:10" s="8" customFormat="1" ht="47.25" customHeight="1" x14ac:dyDescent="0.25">
      <c r="A32" s="64">
        <f>IF(I32&lt;61,MAX($A$8:A31)+1,"")</f>
        <v>24</v>
      </c>
      <c r="B32" s="255"/>
      <c r="C32" s="66" t="s">
        <v>5</v>
      </c>
      <c r="D32" s="238"/>
      <c r="E32" s="213"/>
      <c r="F32" s="70" t="s">
        <v>50</v>
      </c>
      <c r="G32" s="231"/>
      <c r="H32" s="38" t="s">
        <v>18</v>
      </c>
      <c r="I32" s="30">
        <v>7</v>
      </c>
      <c r="J32" s="31"/>
    </row>
    <row r="33" spans="1:10" s="8" customFormat="1" ht="50.25" customHeight="1" x14ac:dyDescent="0.25">
      <c r="A33" s="64">
        <f>IF(I33&lt;61,MAX($A$8:A32)+1,"")</f>
        <v>25</v>
      </c>
      <c r="B33" s="255"/>
      <c r="C33" s="66" t="s">
        <v>5</v>
      </c>
      <c r="D33" s="238"/>
      <c r="E33" s="213"/>
      <c r="F33" s="70" t="s">
        <v>50</v>
      </c>
      <c r="G33" s="231"/>
      <c r="H33" s="38" t="s">
        <v>52</v>
      </c>
      <c r="I33" s="30">
        <v>9</v>
      </c>
      <c r="J33" s="31"/>
    </row>
    <row r="34" spans="1:10" s="8" customFormat="1" ht="45" customHeight="1" x14ac:dyDescent="0.25">
      <c r="A34" s="64">
        <f>IF(I34&lt;61,MAX($A$8:A33)+1,"")</f>
        <v>26</v>
      </c>
      <c r="B34" s="255"/>
      <c r="C34" s="66" t="s">
        <v>5</v>
      </c>
      <c r="D34" s="238"/>
      <c r="E34" s="214"/>
      <c r="F34" s="70" t="s">
        <v>50</v>
      </c>
      <c r="G34" s="231"/>
      <c r="H34" s="38" t="s">
        <v>19</v>
      </c>
      <c r="I34" s="30">
        <v>9</v>
      </c>
      <c r="J34" s="31"/>
    </row>
    <row r="35" spans="1:10" s="8" customFormat="1" ht="25.5" customHeight="1" x14ac:dyDescent="0.25">
      <c r="A35" s="64">
        <f>IF(I35&lt;61,MAX($A$8:A34)+1,"")</f>
        <v>27</v>
      </c>
      <c r="B35" s="255"/>
      <c r="C35" s="66" t="s">
        <v>5</v>
      </c>
      <c r="D35" s="238"/>
      <c r="E35" s="212" t="s">
        <v>51</v>
      </c>
      <c r="F35" s="70" t="s">
        <v>51</v>
      </c>
      <c r="G35" s="231">
        <f>IF(SUM(I35,I37)=0,"",AVERAGE(I35:I37))</f>
        <v>8.3333333333333339</v>
      </c>
      <c r="H35" s="38" t="s">
        <v>20</v>
      </c>
      <c r="I35" s="30">
        <v>9</v>
      </c>
      <c r="J35" s="31"/>
    </row>
    <row r="36" spans="1:10" s="8" customFormat="1" ht="46.5" customHeight="1" x14ac:dyDescent="0.25">
      <c r="A36" s="64">
        <f>IF(I36&lt;61,MAX($A$8:A35)+1,"")</f>
        <v>28</v>
      </c>
      <c r="B36" s="255"/>
      <c r="C36" s="66" t="s">
        <v>5</v>
      </c>
      <c r="D36" s="238"/>
      <c r="E36" s="213"/>
      <c r="F36" s="70" t="s">
        <v>51</v>
      </c>
      <c r="G36" s="231"/>
      <c r="H36" s="38" t="s">
        <v>53</v>
      </c>
      <c r="I36" s="30">
        <v>8</v>
      </c>
      <c r="J36" s="31"/>
    </row>
    <row r="37" spans="1:10" s="8" customFormat="1" ht="40.5" customHeight="1" x14ac:dyDescent="0.25">
      <c r="A37" s="64">
        <f>IF(I37&lt;61,MAX($A$8:A36)+1,"")</f>
        <v>29</v>
      </c>
      <c r="B37" s="255"/>
      <c r="C37" s="66" t="s">
        <v>5</v>
      </c>
      <c r="D37" s="238"/>
      <c r="E37" s="214"/>
      <c r="F37" s="70" t="s">
        <v>51</v>
      </c>
      <c r="G37" s="231"/>
      <c r="H37" s="38" t="s">
        <v>98</v>
      </c>
      <c r="I37" s="30">
        <v>8</v>
      </c>
      <c r="J37" s="31"/>
    </row>
    <row r="38" spans="1:10" s="8" customFormat="1" ht="37.5" customHeight="1" x14ac:dyDescent="0.25">
      <c r="A38" s="64">
        <f>IF(I38&lt;61,MAX($A$8:A37)+1,"")</f>
        <v>30</v>
      </c>
      <c r="B38" s="255"/>
      <c r="C38" s="66" t="s">
        <v>5</v>
      </c>
      <c r="D38" s="238"/>
      <c r="E38" s="212" t="s">
        <v>54</v>
      </c>
      <c r="F38" s="70" t="s">
        <v>54</v>
      </c>
      <c r="G38" s="231">
        <f>IF(SUM(I38:I40)=0,"",AVERAGE(I38:I40))</f>
        <v>8.6666666666666661</v>
      </c>
      <c r="H38" s="38" t="s">
        <v>21</v>
      </c>
      <c r="I38" s="30">
        <v>8</v>
      </c>
      <c r="J38" s="31"/>
    </row>
    <row r="39" spans="1:10" s="8" customFormat="1" ht="36" customHeight="1" x14ac:dyDescent="0.25">
      <c r="A39" s="64">
        <f>IF(I39&lt;61,MAX($A$8:A38)+1,"")</f>
        <v>31</v>
      </c>
      <c r="B39" s="255"/>
      <c r="C39" s="66" t="s">
        <v>5</v>
      </c>
      <c r="D39" s="238"/>
      <c r="E39" s="213"/>
      <c r="F39" s="70" t="s">
        <v>54</v>
      </c>
      <c r="G39" s="231"/>
      <c r="H39" s="38" t="s">
        <v>9</v>
      </c>
      <c r="I39" s="30">
        <v>9</v>
      </c>
      <c r="J39" s="31"/>
    </row>
    <row r="40" spans="1:10" s="8" customFormat="1" ht="51" customHeight="1" x14ac:dyDescent="0.25">
      <c r="A40" s="64">
        <f>IF(I40&lt;61,MAX($A$8:A39)+1,"")</f>
        <v>32</v>
      </c>
      <c r="B40" s="255"/>
      <c r="C40" s="66" t="s">
        <v>5</v>
      </c>
      <c r="D40" s="238"/>
      <c r="E40" s="214"/>
      <c r="F40" s="70" t="s">
        <v>54</v>
      </c>
      <c r="G40" s="231"/>
      <c r="H40" s="38" t="s">
        <v>22</v>
      </c>
      <c r="I40" s="30">
        <v>9</v>
      </c>
      <c r="J40" s="31"/>
    </row>
    <row r="41" spans="1:10" s="8" customFormat="1" ht="57.75" customHeight="1" x14ac:dyDescent="0.25">
      <c r="A41" s="64">
        <f>IF(I41&lt;61,MAX($A$8:A40)+1,"")</f>
        <v>33</v>
      </c>
      <c r="B41" s="255"/>
      <c r="C41" s="66" t="s">
        <v>5</v>
      </c>
      <c r="D41" s="238"/>
      <c r="E41" s="212" t="s">
        <v>55</v>
      </c>
      <c r="F41" s="70" t="s">
        <v>55</v>
      </c>
      <c r="G41" s="231">
        <f>IF(SUM(I41:I43)=0,"",AVERAGE(I41:I43))</f>
        <v>8.3333333333333339</v>
      </c>
      <c r="H41" s="38" t="s">
        <v>99</v>
      </c>
      <c r="I41" s="30">
        <v>8</v>
      </c>
      <c r="J41" s="31"/>
    </row>
    <row r="42" spans="1:10" s="8" customFormat="1" ht="48.75" customHeight="1" x14ac:dyDescent="0.25">
      <c r="A42" s="64">
        <f>IF(I42&lt;61,MAX($A$8:A41)+1,"")</f>
        <v>34</v>
      </c>
      <c r="B42" s="255"/>
      <c r="C42" s="66" t="s">
        <v>5</v>
      </c>
      <c r="D42" s="238"/>
      <c r="E42" s="213"/>
      <c r="F42" s="70" t="s">
        <v>55</v>
      </c>
      <c r="G42" s="231"/>
      <c r="H42" s="38" t="s">
        <v>23</v>
      </c>
      <c r="I42" s="30">
        <v>9</v>
      </c>
      <c r="J42" s="31"/>
    </row>
    <row r="43" spans="1:10" s="8" customFormat="1" ht="50.25" customHeight="1" x14ac:dyDescent="0.25">
      <c r="A43" s="64">
        <f>IF(I43&lt;61,MAX($A$8:A42)+1,"")</f>
        <v>35</v>
      </c>
      <c r="B43" s="255"/>
      <c r="C43" s="66" t="s">
        <v>5</v>
      </c>
      <c r="D43" s="238"/>
      <c r="E43" s="214"/>
      <c r="F43" s="70" t="s">
        <v>55</v>
      </c>
      <c r="G43" s="231"/>
      <c r="H43" s="38" t="s">
        <v>24</v>
      </c>
      <c r="I43" s="30">
        <v>8</v>
      </c>
      <c r="J43" s="31"/>
    </row>
    <row r="44" spans="1:10" s="8" customFormat="1" ht="30.75" customHeight="1" x14ac:dyDescent="0.25">
      <c r="A44" s="64">
        <f>IF(I44&lt;61,MAX($A$8:A43)+1,"")</f>
        <v>36</v>
      </c>
      <c r="B44" s="255"/>
      <c r="C44" s="66" t="s">
        <v>5</v>
      </c>
      <c r="D44" s="238"/>
      <c r="E44" s="247" t="s">
        <v>56</v>
      </c>
      <c r="F44" s="71" t="s">
        <v>56</v>
      </c>
      <c r="G44" s="231">
        <f>IF(SUM(I44:I54)=0,"",AVERAGE(I44:I55))</f>
        <v>8.5</v>
      </c>
      <c r="H44" s="38" t="s">
        <v>100</v>
      </c>
      <c r="I44" s="30">
        <v>8</v>
      </c>
      <c r="J44" s="33"/>
    </row>
    <row r="45" spans="1:10" s="8" customFormat="1" ht="60.75" customHeight="1" x14ac:dyDescent="0.25">
      <c r="A45" s="64">
        <f>IF(I45&lt;61,MAX($A$8:A44)+1,"")</f>
        <v>37</v>
      </c>
      <c r="B45" s="255"/>
      <c r="C45" s="66" t="s">
        <v>5</v>
      </c>
      <c r="D45" s="238"/>
      <c r="E45" s="248"/>
      <c r="F45" s="71" t="s">
        <v>56</v>
      </c>
      <c r="G45" s="231"/>
      <c r="H45" s="38" t="s">
        <v>27</v>
      </c>
      <c r="I45" s="30">
        <v>8</v>
      </c>
      <c r="J45" s="33"/>
    </row>
    <row r="46" spans="1:10" s="8" customFormat="1" ht="47.25" customHeight="1" x14ac:dyDescent="0.25">
      <c r="A46" s="64">
        <f>IF(I46&lt;61,MAX($A$8:A45)+1,"")</f>
        <v>38</v>
      </c>
      <c r="B46" s="255"/>
      <c r="C46" s="66" t="s">
        <v>5</v>
      </c>
      <c r="D46" s="238"/>
      <c r="E46" s="248"/>
      <c r="F46" s="71" t="s">
        <v>56</v>
      </c>
      <c r="G46" s="231"/>
      <c r="H46" s="38" t="s">
        <v>25</v>
      </c>
      <c r="I46" s="30">
        <v>8</v>
      </c>
      <c r="J46" s="33"/>
    </row>
    <row r="47" spans="1:10" s="8" customFormat="1" ht="57.75" customHeight="1" x14ac:dyDescent="0.25">
      <c r="A47" s="64">
        <f>IF(I47&lt;61,MAX($A$8:A46)+1,"")</f>
        <v>39</v>
      </c>
      <c r="B47" s="255"/>
      <c r="C47" s="66" t="s">
        <v>5</v>
      </c>
      <c r="D47" s="238"/>
      <c r="E47" s="248"/>
      <c r="F47" s="71" t="s">
        <v>56</v>
      </c>
      <c r="G47" s="231"/>
      <c r="H47" s="38" t="s">
        <v>28</v>
      </c>
      <c r="I47" s="30">
        <v>8</v>
      </c>
      <c r="J47" s="33"/>
    </row>
    <row r="48" spans="1:10" s="8" customFormat="1" ht="45.75" customHeight="1" x14ac:dyDescent="0.25">
      <c r="A48" s="64">
        <f>IF(I48&lt;61,MAX($A$8:A47)+1,"")</f>
        <v>40</v>
      </c>
      <c r="B48" s="255"/>
      <c r="C48" s="66" t="s">
        <v>5</v>
      </c>
      <c r="D48" s="238"/>
      <c r="E48" s="248"/>
      <c r="F48" s="71" t="s">
        <v>56</v>
      </c>
      <c r="G48" s="231"/>
      <c r="H48" s="38" t="s">
        <v>101</v>
      </c>
      <c r="I48" s="30">
        <v>7</v>
      </c>
      <c r="J48" s="33" t="s">
        <v>220</v>
      </c>
    </row>
    <row r="49" spans="1:10" s="8" customFormat="1" ht="34.5" customHeight="1" x14ac:dyDescent="0.25">
      <c r="A49" s="64">
        <f>IF(I49&lt;61,MAX($A$8:A48)+1,"")</f>
        <v>41</v>
      </c>
      <c r="B49" s="255"/>
      <c r="C49" s="66" t="s">
        <v>5</v>
      </c>
      <c r="D49" s="238"/>
      <c r="E49" s="248"/>
      <c r="F49" s="71" t="s">
        <v>56</v>
      </c>
      <c r="G49" s="231"/>
      <c r="H49" s="38" t="s">
        <v>102</v>
      </c>
      <c r="I49" s="30">
        <v>7</v>
      </c>
      <c r="J49" s="33"/>
    </row>
    <row r="50" spans="1:10" s="8" customFormat="1" ht="36" customHeight="1" x14ac:dyDescent="0.25">
      <c r="A50" s="64">
        <f>IF(I50&lt;61,MAX($A$8:A49)+1,"")</f>
        <v>42</v>
      </c>
      <c r="B50" s="255"/>
      <c r="C50" s="66" t="s">
        <v>5</v>
      </c>
      <c r="D50" s="238"/>
      <c r="E50" s="248"/>
      <c r="F50" s="71" t="s">
        <v>56</v>
      </c>
      <c r="G50" s="231"/>
      <c r="H50" s="38" t="s">
        <v>32</v>
      </c>
      <c r="I50" s="30">
        <v>10</v>
      </c>
      <c r="J50" s="33"/>
    </row>
    <row r="51" spans="1:10" s="8" customFormat="1" ht="55.5" customHeight="1" x14ac:dyDescent="0.25">
      <c r="A51" s="64">
        <f>IF(I51&lt;61,MAX($A$8:A50)+1,"")</f>
        <v>43</v>
      </c>
      <c r="B51" s="255"/>
      <c r="C51" s="66" t="s">
        <v>5</v>
      </c>
      <c r="D51" s="238"/>
      <c r="E51" s="248"/>
      <c r="F51" s="71" t="s">
        <v>56</v>
      </c>
      <c r="G51" s="231"/>
      <c r="H51" s="38" t="s">
        <v>29</v>
      </c>
      <c r="I51" s="30">
        <v>9</v>
      </c>
      <c r="J51" s="33"/>
    </row>
    <row r="52" spans="1:10" s="8" customFormat="1" ht="21" customHeight="1" x14ac:dyDescent="0.25">
      <c r="A52" s="64">
        <f>IF(I52&lt;61,MAX($A$8:A51)+1,"")</f>
        <v>44</v>
      </c>
      <c r="B52" s="255"/>
      <c r="C52" s="66" t="s">
        <v>5</v>
      </c>
      <c r="D52" s="238"/>
      <c r="E52" s="248"/>
      <c r="F52" s="71" t="s">
        <v>56</v>
      </c>
      <c r="G52" s="231"/>
      <c r="H52" s="38" t="s">
        <v>31</v>
      </c>
      <c r="I52" s="30">
        <v>10</v>
      </c>
      <c r="J52" s="33"/>
    </row>
    <row r="53" spans="1:10" s="8" customFormat="1" ht="31.5" customHeight="1" x14ac:dyDescent="0.25">
      <c r="A53" s="64">
        <f>IF(I53&lt;61,MAX($A$8:A52)+1,"")</f>
        <v>45</v>
      </c>
      <c r="B53" s="255"/>
      <c r="C53" s="66" t="s">
        <v>5</v>
      </c>
      <c r="D53" s="238"/>
      <c r="E53" s="248"/>
      <c r="F53" s="71" t="s">
        <v>56</v>
      </c>
      <c r="G53" s="231"/>
      <c r="H53" s="38" t="s">
        <v>103</v>
      </c>
      <c r="I53" s="30">
        <v>9</v>
      </c>
      <c r="J53" s="33"/>
    </row>
    <row r="54" spans="1:10" s="8" customFormat="1" ht="28.5" customHeight="1" x14ac:dyDescent="0.25">
      <c r="A54" s="64">
        <f>IF(I54&lt;61,MAX($A$8:A53)+1,"")</f>
        <v>46</v>
      </c>
      <c r="B54" s="255"/>
      <c r="C54" s="66" t="s">
        <v>5</v>
      </c>
      <c r="D54" s="238"/>
      <c r="E54" s="248"/>
      <c r="F54" s="71" t="s">
        <v>56</v>
      </c>
      <c r="G54" s="231"/>
      <c r="H54" s="38" t="s">
        <v>30</v>
      </c>
      <c r="I54" s="30">
        <v>9</v>
      </c>
      <c r="J54" s="33"/>
    </row>
    <row r="55" spans="1:10" s="8" customFormat="1" ht="58.5" customHeight="1" x14ac:dyDescent="0.25">
      <c r="A55" s="64">
        <f>IF(I55&lt;61,MAX($A$8:A54)+1,"")</f>
        <v>47</v>
      </c>
      <c r="B55" s="256"/>
      <c r="C55" s="66" t="s">
        <v>5</v>
      </c>
      <c r="D55" s="251"/>
      <c r="E55" s="249"/>
      <c r="F55" s="71" t="s">
        <v>56</v>
      </c>
      <c r="G55" s="231"/>
      <c r="H55" s="38" t="s">
        <v>59</v>
      </c>
      <c r="I55" s="30">
        <v>9</v>
      </c>
      <c r="J55" s="33"/>
    </row>
    <row r="56" spans="1:10" s="8" customFormat="1" ht="23.25" customHeight="1" x14ac:dyDescent="0.25">
      <c r="A56" s="64">
        <f>IF(I56&lt;61,MAX($A$8:A55)+1,"")</f>
        <v>48</v>
      </c>
      <c r="B56" s="219" t="s">
        <v>58</v>
      </c>
      <c r="C56" s="67" t="s">
        <v>58</v>
      </c>
      <c r="D56" s="252">
        <f>IF(SUM(I56:I61)=0,"",AVERAGE(I56:I64))</f>
        <v>8.5555555555555554</v>
      </c>
      <c r="E56" s="212" t="s">
        <v>60</v>
      </c>
      <c r="F56" s="70" t="s">
        <v>60</v>
      </c>
      <c r="G56" s="231">
        <f>IF(SUM(I56:I61)=0,"",AVERAGE(I56:I64))</f>
        <v>8.5555555555555554</v>
      </c>
      <c r="H56" s="38" t="s">
        <v>41</v>
      </c>
      <c r="I56" s="30">
        <v>8</v>
      </c>
      <c r="J56" s="31"/>
    </row>
    <row r="57" spans="1:10" s="8" customFormat="1" ht="34.5" customHeight="1" x14ac:dyDescent="0.25">
      <c r="A57" s="64">
        <f>IF(I57&lt;61,MAX($A$8:A56)+1,"")</f>
        <v>49</v>
      </c>
      <c r="B57" s="220"/>
      <c r="C57" s="67" t="s">
        <v>58</v>
      </c>
      <c r="D57" s="245"/>
      <c r="E57" s="213"/>
      <c r="F57" s="70" t="s">
        <v>60</v>
      </c>
      <c r="G57" s="231"/>
      <c r="H57" s="38" t="s">
        <v>26</v>
      </c>
      <c r="I57" s="30">
        <v>8</v>
      </c>
      <c r="J57" s="31"/>
    </row>
    <row r="58" spans="1:10" s="8" customFormat="1" ht="141" customHeight="1" x14ac:dyDescent="0.25">
      <c r="A58" s="64">
        <f>IF(I58&lt;61,MAX($A$8:A57)+1,"")</f>
        <v>50</v>
      </c>
      <c r="B58" s="220"/>
      <c r="C58" s="67" t="s">
        <v>58</v>
      </c>
      <c r="D58" s="245"/>
      <c r="E58" s="213"/>
      <c r="F58" s="70" t="s">
        <v>60</v>
      </c>
      <c r="G58" s="231"/>
      <c r="H58" s="38" t="s">
        <v>104</v>
      </c>
      <c r="I58" s="30">
        <v>9</v>
      </c>
      <c r="J58" s="31"/>
    </row>
    <row r="59" spans="1:10" s="8" customFormat="1" ht="42" customHeight="1" x14ac:dyDescent="0.25">
      <c r="A59" s="64">
        <f>IF(I59&lt;61,MAX($A$8:A58)+1,"")</f>
        <v>51</v>
      </c>
      <c r="B59" s="220"/>
      <c r="C59" s="67" t="s">
        <v>58</v>
      </c>
      <c r="D59" s="245"/>
      <c r="E59" s="213"/>
      <c r="F59" s="70" t="s">
        <v>60</v>
      </c>
      <c r="G59" s="231"/>
      <c r="H59" s="38" t="s">
        <v>33</v>
      </c>
      <c r="I59" s="30">
        <v>8</v>
      </c>
      <c r="J59" s="31"/>
    </row>
    <row r="60" spans="1:10" s="8" customFormat="1" ht="64.5" customHeight="1" x14ac:dyDescent="0.25">
      <c r="A60" s="64">
        <f>IF(I60&lt;61,MAX($A$8:A59)+1,"")</f>
        <v>52</v>
      </c>
      <c r="B60" s="220"/>
      <c r="C60" s="67" t="s">
        <v>58</v>
      </c>
      <c r="D60" s="245"/>
      <c r="E60" s="213"/>
      <c r="F60" s="70" t="s">
        <v>60</v>
      </c>
      <c r="G60" s="231"/>
      <c r="H60" s="38" t="s">
        <v>34</v>
      </c>
      <c r="I60" s="30">
        <v>8</v>
      </c>
      <c r="J60" s="31" t="s">
        <v>219</v>
      </c>
    </row>
    <row r="61" spans="1:10" s="8" customFormat="1" ht="40.5" customHeight="1" x14ac:dyDescent="0.25">
      <c r="A61" s="64">
        <f>IF(I61&lt;61,MAX($A$8:A60)+1,"")</f>
        <v>53</v>
      </c>
      <c r="B61" s="220"/>
      <c r="C61" s="67" t="s">
        <v>58</v>
      </c>
      <c r="D61" s="245"/>
      <c r="E61" s="213"/>
      <c r="F61" s="70" t="s">
        <v>60</v>
      </c>
      <c r="G61" s="231"/>
      <c r="H61" s="38" t="s">
        <v>35</v>
      </c>
      <c r="I61" s="30">
        <v>9</v>
      </c>
      <c r="J61" s="31"/>
    </row>
    <row r="62" spans="1:10" s="8" customFormat="1" ht="53.25" customHeight="1" x14ac:dyDescent="0.25">
      <c r="A62" s="64">
        <f>IF(I62&lt;61,MAX($A$8:A61)+1,"")</f>
        <v>54</v>
      </c>
      <c r="B62" s="220"/>
      <c r="C62" s="67" t="s">
        <v>58</v>
      </c>
      <c r="D62" s="245"/>
      <c r="E62" s="213"/>
      <c r="F62" s="70" t="s">
        <v>60</v>
      </c>
      <c r="G62" s="231"/>
      <c r="H62" s="39" t="s">
        <v>36</v>
      </c>
      <c r="I62" s="30">
        <v>9</v>
      </c>
      <c r="J62" s="31"/>
    </row>
    <row r="63" spans="1:10" s="8" customFormat="1" ht="40.5" customHeight="1" x14ac:dyDescent="0.25">
      <c r="A63" s="64">
        <f>IF(I63&lt;61,MAX($A$8:A62)+1,"")</f>
        <v>55</v>
      </c>
      <c r="B63" s="220"/>
      <c r="C63" s="67" t="s">
        <v>58</v>
      </c>
      <c r="D63" s="245"/>
      <c r="E63" s="213"/>
      <c r="F63" s="70" t="s">
        <v>60</v>
      </c>
      <c r="G63" s="231"/>
      <c r="H63" s="38" t="s">
        <v>38</v>
      </c>
      <c r="I63" s="30">
        <v>9</v>
      </c>
      <c r="J63" s="31"/>
    </row>
    <row r="64" spans="1:10" s="8" customFormat="1" ht="40.5" customHeight="1" x14ac:dyDescent="0.25">
      <c r="A64" s="64">
        <f>IF(I64&lt;61,MAX($A$8:A63)+1,"")</f>
        <v>56</v>
      </c>
      <c r="B64" s="221"/>
      <c r="C64" s="67" t="s">
        <v>58</v>
      </c>
      <c r="D64" s="246"/>
      <c r="E64" s="214"/>
      <c r="F64" s="70" t="s">
        <v>60</v>
      </c>
      <c r="G64" s="231"/>
      <c r="H64" s="38" t="s">
        <v>40</v>
      </c>
      <c r="I64" s="30">
        <v>9</v>
      </c>
      <c r="J64" s="31"/>
    </row>
    <row r="65" spans="1:10" s="8" customFormat="1" ht="54" customHeight="1" x14ac:dyDescent="0.25">
      <c r="A65" s="64">
        <f>IF(I65&lt;61,MAX($A$8:A64)+1,"")</f>
        <v>57</v>
      </c>
      <c r="B65" s="219" t="s">
        <v>57</v>
      </c>
      <c r="C65" s="67" t="s">
        <v>57</v>
      </c>
      <c r="D65" s="237">
        <f>IF(SUM(I65:I69)=0,"",AVERAGE(I65:I69))</f>
        <v>9</v>
      </c>
      <c r="E65" s="212" t="s">
        <v>76</v>
      </c>
      <c r="F65" s="70" t="s">
        <v>76</v>
      </c>
      <c r="G65" s="231">
        <f>IF(SUM(I65:I69)=0,"",AVERAGE(I65:I69))</f>
        <v>9</v>
      </c>
      <c r="H65" s="38" t="s">
        <v>37</v>
      </c>
      <c r="I65" s="30">
        <v>9</v>
      </c>
      <c r="J65" s="31"/>
    </row>
    <row r="66" spans="1:10" s="8" customFormat="1" ht="45" customHeight="1" x14ac:dyDescent="0.25">
      <c r="A66" s="64">
        <f>IF(I66&lt;61,MAX($A$8:A65)+1,"")</f>
        <v>58</v>
      </c>
      <c r="B66" s="220"/>
      <c r="C66" s="67" t="s">
        <v>57</v>
      </c>
      <c r="D66" s="238"/>
      <c r="E66" s="213"/>
      <c r="F66" s="70" t="s">
        <v>76</v>
      </c>
      <c r="G66" s="231"/>
      <c r="H66" s="39" t="s">
        <v>39</v>
      </c>
      <c r="I66" s="30">
        <v>9</v>
      </c>
      <c r="J66" s="31"/>
    </row>
    <row r="67" spans="1:10" s="8" customFormat="1" ht="41.25" customHeight="1" x14ac:dyDescent="0.25">
      <c r="A67" s="64">
        <f>IF(I67&lt;61,MAX($A$8:A66)+1,"")</f>
        <v>59</v>
      </c>
      <c r="B67" s="220"/>
      <c r="C67" s="67" t="s">
        <v>57</v>
      </c>
      <c r="D67" s="238"/>
      <c r="E67" s="213"/>
      <c r="F67" s="70" t="s">
        <v>76</v>
      </c>
      <c r="G67" s="231"/>
      <c r="H67" s="39" t="s">
        <v>79</v>
      </c>
      <c r="I67" s="30">
        <v>9</v>
      </c>
      <c r="J67" s="31"/>
    </row>
    <row r="68" spans="1:10" s="8" customFormat="1" ht="45.75" customHeight="1" x14ac:dyDescent="0.25">
      <c r="A68" s="64">
        <f>IF(I68&lt;61,MAX($A$8:A67)+1,"")</f>
        <v>60</v>
      </c>
      <c r="B68" s="220"/>
      <c r="C68" s="67" t="s">
        <v>57</v>
      </c>
      <c r="D68" s="238"/>
      <c r="E68" s="213"/>
      <c r="F68" s="70" t="s">
        <v>76</v>
      </c>
      <c r="G68" s="231"/>
      <c r="H68" s="39" t="s">
        <v>78</v>
      </c>
      <c r="I68" s="30">
        <v>9</v>
      </c>
      <c r="J68" s="31"/>
    </row>
    <row r="69" spans="1:10" s="8" customFormat="1" ht="57" customHeight="1" thickBot="1" x14ac:dyDescent="0.3">
      <c r="A69" s="64">
        <f>IF(I69&lt;61,MAX($A$8:A68)+1,"")</f>
        <v>61</v>
      </c>
      <c r="B69" s="221"/>
      <c r="C69" s="67" t="s">
        <v>57</v>
      </c>
      <c r="D69" s="239"/>
      <c r="E69" s="253"/>
      <c r="F69" s="70" t="s">
        <v>76</v>
      </c>
      <c r="G69" s="236"/>
      <c r="H69" s="40" t="s">
        <v>105</v>
      </c>
      <c r="I69" s="30">
        <v>9</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50" zoomScaleNormal="50" workbookViewId="0">
      <pane xSplit="13" ySplit="6" topLeftCell="BH7" activePane="bottomRight" state="frozen"/>
      <selection pane="topRight" activeCell="N1" sqref="N1"/>
      <selection pane="bottomLeft" activeCell="A7" sqref="A7"/>
      <selection pane="bottomRight" activeCell="BZ6" sqref="BZ6"/>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8.278688524590164</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7.6571428571428584</v>
      </c>
      <c r="G35" s="50"/>
      <c r="H35" s="50"/>
      <c r="I35" s="50"/>
      <c r="J35" s="50"/>
      <c r="K35" s="50"/>
      <c r="L35" s="50"/>
      <c r="M35" s="55"/>
    </row>
    <row r="36" spans="1:13" s="8" customFormat="1" x14ac:dyDescent="0.25">
      <c r="A36" s="50"/>
      <c r="B36" s="54"/>
      <c r="C36" s="50"/>
      <c r="D36" s="50" t="str">
        <f>AUTODIAGNÓSTICO!B28</f>
        <v>EJECUTAR</v>
      </c>
      <c r="E36" s="50">
        <v>100</v>
      </c>
      <c r="F36" s="50">
        <f>AUTODIAGNÓSTICO!D28</f>
        <v>8.3214285714285712</v>
      </c>
      <c r="G36" s="50"/>
      <c r="H36" s="50"/>
      <c r="I36" s="50"/>
      <c r="J36" s="50"/>
      <c r="K36" s="50"/>
      <c r="L36" s="50"/>
      <c r="M36" s="55"/>
    </row>
    <row r="37" spans="1:13" s="8" customFormat="1" x14ac:dyDescent="0.25">
      <c r="A37" s="50"/>
      <c r="B37" s="54"/>
      <c r="C37" s="50"/>
      <c r="D37" s="50" t="str">
        <f>AUTODIAGNÓSTICO!B56</f>
        <v>VERIFICAR</v>
      </c>
      <c r="E37" s="50">
        <v>100</v>
      </c>
      <c r="F37" s="50">
        <f>AUTODIAGNÓSTICO!D56</f>
        <v>8.5555555555555554</v>
      </c>
      <c r="G37" s="50"/>
      <c r="H37" s="50"/>
      <c r="I37" s="50"/>
      <c r="J37" s="50"/>
      <c r="K37" s="50"/>
      <c r="L37" s="50"/>
      <c r="M37" s="55"/>
    </row>
    <row r="38" spans="1:13" s="8" customFormat="1" x14ac:dyDescent="0.25">
      <c r="A38" s="50"/>
      <c r="B38" s="54"/>
      <c r="C38" s="50"/>
      <c r="D38" s="50" t="str">
        <f>AUTODIAGNÓSTICO!B65</f>
        <v>ACTUAR</v>
      </c>
      <c r="E38" s="50">
        <v>100</v>
      </c>
      <c r="F38" s="50">
        <f>AUTODIAGNÓSTICO!D65</f>
        <v>9</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7</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8.3333333333333339</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7</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7.666666666666667</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8.2857142857142865</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7.8571428571428568</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8.3333333333333339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8.6666666666666661</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8.3333333333333339</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8.5</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8.5555555555555554</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CP16" activePane="bottomRight" state="frozen"/>
      <selection pane="topRight" activeCell="F1" sqref="F1"/>
      <selection pane="bottomLeft" activeCell="A3" sqref="A3"/>
      <selection pane="bottomRight" activeCell="CS16" sqref="CS16"/>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15467000025</v>
      </c>
      <c r="D11" s="269"/>
      <c r="E11" s="21">
        <f>AUTODIAGNÓSTICO!I6</f>
        <v>8.278688524590164</v>
      </c>
      <c r="F11" s="22"/>
    </row>
    <row r="12" spans="2:6" s="8" customFormat="1" ht="45" customHeight="1" thickBot="1" x14ac:dyDescent="0.3">
      <c r="B12" s="12"/>
      <c r="C12" s="270"/>
      <c r="D12" s="271"/>
      <c r="E12" s="23" t="str">
        <f>IF(E11="","",IF(E11&lt;=50,"NIVEL INICIAL",IF(E11&lt;=80,"NIVEL CONSOLIDACIÓN","NIVEL PERFECCIONAMIENTO")))</f>
        <v>NIVEL INICIAL</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A43" workbookViewId="0">
      <selection activeCell="G34" sqref="G34"/>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291</v>
      </c>
      <c r="B9" s="277"/>
      <c r="C9" s="278"/>
      <c r="D9" s="297" t="s">
        <v>292</v>
      </c>
      <c r="E9" s="297"/>
      <c r="F9" s="285" t="s">
        <v>293</v>
      </c>
      <c r="G9" s="286"/>
      <c r="H9" s="286" t="s">
        <v>294</v>
      </c>
      <c r="I9" s="291" t="s">
        <v>224</v>
      </c>
      <c r="J9" s="292"/>
      <c r="K9" s="301">
        <v>2024</v>
      </c>
      <c r="L9" s="300">
        <v>2024</v>
      </c>
      <c r="M9" s="79"/>
      <c r="N9">
        <v>2028</v>
      </c>
      <c r="O9">
        <v>2028</v>
      </c>
    </row>
    <row r="10" spans="1:15" x14ac:dyDescent="0.25">
      <c r="A10" s="279"/>
      <c r="B10" s="280"/>
      <c r="C10" s="281"/>
      <c r="D10" s="298"/>
      <c r="E10" s="298"/>
      <c r="F10" s="287"/>
      <c r="G10" s="288"/>
      <c r="H10" s="288"/>
      <c r="I10" s="293" t="s">
        <v>225</v>
      </c>
      <c r="J10" s="294"/>
      <c r="K10" s="301"/>
      <c r="L10" s="301"/>
      <c r="M10" s="79"/>
      <c r="N10">
        <v>2029</v>
      </c>
      <c r="O10">
        <v>2029</v>
      </c>
    </row>
    <row r="11" spans="1:15" x14ac:dyDescent="0.25">
      <c r="A11" s="279"/>
      <c r="B11" s="280"/>
      <c r="C11" s="281"/>
      <c r="D11" s="298"/>
      <c r="E11" s="298"/>
      <c r="F11" s="287"/>
      <c r="G11" s="288"/>
      <c r="H11" s="288"/>
      <c r="I11" s="293" t="s">
        <v>226</v>
      </c>
      <c r="J11" s="294"/>
      <c r="K11" s="301"/>
      <c r="L11" s="301"/>
      <c r="M11" s="79"/>
      <c r="N11">
        <v>2030</v>
      </c>
      <c r="O11">
        <v>2030</v>
      </c>
    </row>
    <row r="12" spans="1:15" x14ac:dyDescent="0.25">
      <c r="A12" s="279"/>
      <c r="B12" s="280"/>
      <c r="C12" s="281"/>
      <c r="D12" s="298"/>
      <c r="E12" s="298"/>
      <c r="F12" s="287"/>
      <c r="G12" s="288"/>
      <c r="H12" s="288"/>
      <c r="I12" s="293"/>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75" x14ac:dyDescent="0.2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6">
        <f>VLOOKUP(A16,AUTODIAGNÓSTICO!$A$9:$J$69,9,0)</f>
        <v>7</v>
      </c>
      <c r="F16" s="46" t="s">
        <v>296</v>
      </c>
      <c r="G16" s="46" t="s">
        <v>295</v>
      </c>
      <c r="H16" s="46" t="s">
        <v>230</v>
      </c>
      <c r="I16" s="46" t="s">
        <v>298</v>
      </c>
      <c r="J16" s="46" t="s">
        <v>299</v>
      </c>
      <c r="K16" s="47">
        <v>45350</v>
      </c>
      <c r="L16" s="47">
        <v>45350</v>
      </c>
    </row>
    <row r="17" spans="1:12" ht="120"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6">
        <f>VLOOKUP(A17,AUTODIAGNÓSTICO!$A$9:$J$69,9,0)</f>
        <v>8</v>
      </c>
      <c r="F17" s="46" t="s">
        <v>300</v>
      </c>
      <c r="G17" s="46" t="s">
        <v>297</v>
      </c>
      <c r="H17" s="46" t="s">
        <v>230</v>
      </c>
      <c r="I17" s="46" t="s">
        <v>301</v>
      </c>
      <c r="J17" s="46" t="s">
        <v>299</v>
      </c>
      <c r="K17" s="47">
        <v>45334</v>
      </c>
      <c r="L17" s="47">
        <v>45350</v>
      </c>
    </row>
    <row r="18" spans="1:12" ht="165" x14ac:dyDescent="0.25">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6">
        <f>VLOOKUP(A18,AUTODIAGNÓSTICO!$A$9:$J$69,9,0)</f>
        <v>8</v>
      </c>
      <c r="F18" s="46" t="s">
        <v>234</v>
      </c>
      <c r="G18" s="46" t="s">
        <v>231</v>
      </c>
      <c r="H18" s="46" t="s">
        <v>230</v>
      </c>
      <c r="I18" s="46" t="s">
        <v>228</v>
      </c>
      <c r="J18" s="46" t="s">
        <v>299</v>
      </c>
      <c r="K18" s="47">
        <v>45316</v>
      </c>
      <c r="L18" s="47">
        <v>45350</v>
      </c>
    </row>
    <row r="19" spans="1:12" ht="75" x14ac:dyDescent="0.25">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6">
        <f>VLOOKUP(A19,AUTODIAGNÓSTICO!$A$9:$J$69,9,0)</f>
        <v>9</v>
      </c>
      <c r="F19" s="46" t="s">
        <v>305</v>
      </c>
      <c r="G19" s="46" t="s">
        <v>306</v>
      </c>
      <c r="H19" s="46" t="s">
        <v>230</v>
      </c>
      <c r="I19" s="46" t="s">
        <v>307</v>
      </c>
      <c r="J19" s="46" t="s">
        <v>229</v>
      </c>
      <c r="K19" s="47">
        <v>45323</v>
      </c>
      <c r="L19" s="47">
        <v>45350</v>
      </c>
    </row>
    <row r="20" spans="1:12" ht="90"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6">
        <f>VLOOKUP(A20,AUTODIAGNÓSTICO!$A$9:$J$69,9,0)</f>
        <v>7</v>
      </c>
      <c r="F20" s="46" t="s">
        <v>227</v>
      </c>
      <c r="G20" s="46" t="s">
        <v>231</v>
      </c>
      <c r="H20" s="46" t="s">
        <v>230</v>
      </c>
      <c r="I20" s="46" t="s">
        <v>228</v>
      </c>
      <c r="J20" s="46" t="s">
        <v>299</v>
      </c>
      <c r="K20" s="47">
        <v>45352</v>
      </c>
      <c r="L20" s="47">
        <v>45626</v>
      </c>
    </row>
    <row r="21" spans="1:12" ht="90" x14ac:dyDescent="0.25">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6">
        <f>VLOOKUP(A21,AUTODIAGNÓSTICO!$A$9:$J$69,9,0)</f>
        <v>7</v>
      </c>
      <c r="F21" s="46" t="s">
        <v>302</v>
      </c>
      <c r="G21" s="46" t="s">
        <v>303</v>
      </c>
      <c r="H21" s="46" t="s">
        <v>304</v>
      </c>
      <c r="I21" s="46" t="s">
        <v>228</v>
      </c>
      <c r="J21" s="46" t="s">
        <v>299</v>
      </c>
      <c r="K21" s="47">
        <v>45352</v>
      </c>
      <c r="L21" s="47">
        <v>45626</v>
      </c>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6">
        <f>VLOOKUP(A22,AUTODIAGNÓSTICO!$A$9:$J$69,9,0)</f>
        <v>8</v>
      </c>
      <c r="F22" s="46" t="s">
        <v>308</v>
      </c>
      <c r="G22" s="46" t="s">
        <v>309</v>
      </c>
      <c r="H22" s="46" t="s">
        <v>230</v>
      </c>
      <c r="I22" s="46" t="s">
        <v>228</v>
      </c>
      <c r="J22" s="46" t="s">
        <v>229</v>
      </c>
      <c r="K22" s="47">
        <v>45352</v>
      </c>
      <c r="L22" s="47">
        <v>45626</v>
      </c>
    </row>
    <row r="23" spans="1:12" ht="150" x14ac:dyDescent="0.2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6">
        <f>VLOOKUP(A23,AUTODIAGNÓSTICO!$A$9:$J$69,9,0)</f>
        <v>8</v>
      </c>
      <c r="F23" s="46" t="s">
        <v>310</v>
      </c>
      <c r="G23" s="46" t="s">
        <v>311</v>
      </c>
      <c r="H23" s="46" t="s">
        <v>312</v>
      </c>
      <c r="I23" s="46" t="s">
        <v>228</v>
      </c>
      <c r="J23" s="46" t="s">
        <v>299</v>
      </c>
      <c r="K23" s="47">
        <v>45352</v>
      </c>
      <c r="L23" s="47">
        <v>45626</v>
      </c>
    </row>
    <row r="24" spans="1:12" ht="150" x14ac:dyDescent="0.25">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6">
        <f>VLOOKUP(A24,AUTODIAGNÓSTICO!$A$9:$J$69,9,0)</f>
        <v>7</v>
      </c>
      <c r="F24" s="46" t="s">
        <v>235</v>
      </c>
      <c r="G24" s="46" t="s">
        <v>306</v>
      </c>
      <c r="H24" s="46" t="s">
        <v>230</v>
      </c>
      <c r="I24" s="46" t="s">
        <v>228</v>
      </c>
      <c r="J24" s="46" t="s">
        <v>299</v>
      </c>
      <c r="K24" s="47">
        <v>45383</v>
      </c>
      <c r="L24" s="47">
        <v>45626</v>
      </c>
    </row>
    <row r="25" spans="1:12" ht="150" x14ac:dyDescent="0.25">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6">
        <f>VLOOKUP(A25,AUTODIAGNÓSTICO!$A$9:$J$69,9,0)</f>
        <v>7</v>
      </c>
      <c r="F25" s="46" t="s">
        <v>236</v>
      </c>
      <c r="G25" s="46" t="s">
        <v>231</v>
      </c>
      <c r="H25" s="46" t="s">
        <v>230</v>
      </c>
      <c r="I25" s="46" t="s">
        <v>228</v>
      </c>
      <c r="J25" s="46" t="s">
        <v>229</v>
      </c>
      <c r="K25" s="47">
        <v>45383</v>
      </c>
      <c r="L25" s="47">
        <v>45626</v>
      </c>
    </row>
    <row r="26" spans="1:12" ht="150" x14ac:dyDescent="0.25">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6">
        <f>VLOOKUP(A26,AUTODIAGNÓSTICO!$A$9:$J$69,9,0)</f>
        <v>8</v>
      </c>
      <c r="F26" s="46" t="s">
        <v>237</v>
      </c>
      <c r="G26" s="46" t="s">
        <v>306</v>
      </c>
      <c r="H26" s="46" t="s">
        <v>230</v>
      </c>
      <c r="I26" s="46" t="s">
        <v>228</v>
      </c>
      <c r="J26" s="46" t="s">
        <v>229</v>
      </c>
      <c r="K26" s="47">
        <v>45383</v>
      </c>
      <c r="L26" s="47">
        <v>45626</v>
      </c>
    </row>
    <row r="27" spans="1:12" ht="150" x14ac:dyDescent="0.25">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6">
        <f>VLOOKUP(A27,AUTODIAGNÓSTICO!$A$9:$J$69,9,0)</f>
        <v>8</v>
      </c>
      <c r="F27" s="46" t="s">
        <v>238</v>
      </c>
      <c r="G27" s="46" t="s">
        <v>306</v>
      </c>
      <c r="H27" s="46" t="s">
        <v>230</v>
      </c>
      <c r="I27" s="46" t="s">
        <v>228</v>
      </c>
      <c r="J27" s="46" t="s">
        <v>229</v>
      </c>
      <c r="K27" s="47">
        <v>45383</v>
      </c>
      <c r="L27" s="47">
        <v>45626</v>
      </c>
    </row>
    <row r="28" spans="1:12" ht="165" x14ac:dyDescent="0.25">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6">
        <f>VLOOKUP(A28,AUTODIAGNÓSTICO!$A$9:$J$69,9,0)</f>
        <v>8</v>
      </c>
      <c r="F28" s="46" t="s">
        <v>239</v>
      </c>
      <c r="G28" s="46" t="s">
        <v>231</v>
      </c>
      <c r="H28" s="46" t="s">
        <v>230</v>
      </c>
      <c r="I28" s="46" t="s">
        <v>228</v>
      </c>
      <c r="J28" s="46" t="s">
        <v>229</v>
      </c>
      <c r="K28" s="47">
        <v>45383</v>
      </c>
      <c r="L28" s="47">
        <v>45626</v>
      </c>
    </row>
    <row r="29" spans="1:12" ht="165" x14ac:dyDescent="0.25">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6">
        <f>VLOOKUP(A29,AUTODIAGNÓSTICO!$A$9:$J$69,9,0)</f>
        <v>8</v>
      </c>
      <c r="F29" s="46" t="s">
        <v>240</v>
      </c>
      <c r="G29" s="46" t="s">
        <v>306</v>
      </c>
      <c r="H29" s="46" t="s">
        <v>230</v>
      </c>
      <c r="I29" s="46" t="s">
        <v>228</v>
      </c>
      <c r="J29" s="46" t="s">
        <v>229</v>
      </c>
      <c r="K29" s="47">
        <v>45383</v>
      </c>
      <c r="L29" s="47">
        <v>45626</v>
      </c>
    </row>
    <row r="30" spans="1:12" ht="165" x14ac:dyDescent="0.25">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6">
        <f>VLOOKUP(A30,AUTODIAGNÓSTICO!$A$9:$J$69,9,0)</f>
        <v>8</v>
      </c>
      <c r="F30" s="46" t="s">
        <v>241</v>
      </c>
      <c r="G30" s="46" t="s">
        <v>306</v>
      </c>
      <c r="H30" s="46" t="s">
        <v>230</v>
      </c>
      <c r="I30" s="46" t="s">
        <v>228</v>
      </c>
      <c r="J30" s="46" t="s">
        <v>229</v>
      </c>
      <c r="K30" s="47">
        <v>45383</v>
      </c>
      <c r="L30" s="47">
        <v>45626</v>
      </c>
    </row>
    <row r="31" spans="1:12" ht="165" x14ac:dyDescent="0.25">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6">
        <f>VLOOKUP(A31,AUTODIAGNÓSTICO!$A$9:$J$69,9,0)</f>
        <v>8</v>
      </c>
      <c r="F31" s="46" t="s">
        <v>242</v>
      </c>
      <c r="G31" s="46" t="s">
        <v>306</v>
      </c>
      <c r="H31" s="46" t="s">
        <v>230</v>
      </c>
      <c r="I31" s="46" t="s">
        <v>228</v>
      </c>
      <c r="J31" s="46" t="s">
        <v>229</v>
      </c>
      <c r="K31" s="47">
        <v>45383</v>
      </c>
      <c r="L31" s="47">
        <v>45626</v>
      </c>
    </row>
    <row r="32" spans="1:12" ht="165" x14ac:dyDescent="0.25">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6">
        <f>VLOOKUP(A32,AUTODIAGNÓSTICO!$A$9:$J$69,9,0)</f>
        <v>8</v>
      </c>
      <c r="F32" s="46" t="s">
        <v>243</v>
      </c>
      <c r="G32" s="46" t="s">
        <v>306</v>
      </c>
      <c r="H32" s="46" t="s">
        <v>230</v>
      </c>
      <c r="I32" s="46" t="s">
        <v>228</v>
      </c>
      <c r="J32" s="46" t="s">
        <v>229</v>
      </c>
      <c r="K32" s="47">
        <v>45383</v>
      </c>
      <c r="L32" s="47">
        <v>45626</v>
      </c>
    </row>
    <row r="33" spans="1:12" ht="165" x14ac:dyDescent="0.25">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6">
        <f>VLOOKUP(A33,AUTODIAGNÓSTICO!$A$9:$J$69,9,0)</f>
        <v>9</v>
      </c>
      <c r="F33" s="46" t="s">
        <v>244</v>
      </c>
      <c r="G33" s="46" t="s">
        <v>306</v>
      </c>
      <c r="H33" s="46" t="s">
        <v>230</v>
      </c>
      <c r="I33" s="46" t="s">
        <v>228</v>
      </c>
      <c r="J33" s="46" t="s">
        <v>229</v>
      </c>
      <c r="K33" s="47">
        <v>45383</v>
      </c>
      <c r="L33" s="47">
        <v>45626</v>
      </c>
    </row>
    <row r="34" spans="1:12" ht="165" x14ac:dyDescent="0.25">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6">
        <f>VLOOKUP(A34,AUTODIAGNÓSTICO!$A$9:$J$69,9,0)</f>
        <v>9</v>
      </c>
      <c r="F34" s="46" t="s">
        <v>245</v>
      </c>
      <c r="G34" s="46" t="s">
        <v>306</v>
      </c>
      <c r="H34" s="46" t="s">
        <v>230</v>
      </c>
      <c r="I34" s="46" t="s">
        <v>228</v>
      </c>
      <c r="J34" s="46" t="s">
        <v>229</v>
      </c>
      <c r="K34" s="47">
        <v>45383</v>
      </c>
      <c r="L34" s="47">
        <v>45626</v>
      </c>
    </row>
    <row r="35" spans="1:12" ht="105" x14ac:dyDescent="0.25">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de carácter presupuestal, verificando la calidad de la misma.</v>
      </c>
      <c r="E35" s="76">
        <f>VLOOKUP(A35,AUTODIAGNÓSTICO!$A$9:$J$69,9,0)</f>
        <v>8</v>
      </c>
      <c r="F35" s="46" t="s">
        <v>246</v>
      </c>
      <c r="G35" s="46" t="s">
        <v>306</v>
      </c>
      <c r="H35" s="46" t="s">
        <v>230</v>
      </c>
      <c r="I35" s="46" t="s">
        <v>228</v>
      </c>
      <c r="J35" s="46" t="s">
        <v>229</v>
      </c>
      <c r="K35" s="47">
        <v>45383</v>
      </c>
      <c r="L35" s="47">
        <v>45626</v>
      </c>
    </row>
    <row r="36" spans="1:12" ht="105" x14ac:dyDescent="0.25">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con base en los temas de interés priorizados por la comunidad educativa en la consulta realizada.</v>
      </c>
      <c r="E36" s="76">
        <f>VLOOKUP(A36,AUTODIAGNÓSTICO!$A$9:$J$69,9,0)</f>
        <v>6</v>
      </c>
      <c r="F36" s="46" t="s">
        <v>247</v>
      </c>
      <c r="G36" s="46" t="s">
        <v>306</v>
      </c>
      <c r="H36" s="46" t="s">
        <v>230</v>
      </c>
      <c r="I36" s="46" t="s">
        <v>228</v>
      </c>
      <c r="J36" s="46" t="s">
        <v>229</v>
      </c>
      <c r="K36" s="47">
        <v>45383</v>
      </c>
      <c r="L36" s="47">
        <v>45626</v>
      </c>
    </row>
    <row r="37" spans="1:12" ht="105" x14ac:dyDescent="0.25">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el cumplimiento de metas plan de mejoramiento institucional (PMI), con sus respectivos indicadores, verificando la calidad de la misma .</v>
      </c>
      <c r="E37" s="76">
        <f>VLOOKUP(A37,AUTODIAGNÓSTICO!$A$9:$J$69,9,0)</f>
        <v>8</v>
      </c>
      <c r="F37" s="46" t="s">
        <v>248</v>
      </c>
      <c r="G37" s="46" t="s">
        <v>306</v>
      </c>
      <c r="H37" s="46" t="s">
        <v>230</v>
      </c>
      <c r="I37" s="46" t="s">
        <v>228</v>
      </c>
      <c r="J37" s="46" t="s">
        <v>229</v>
      </c>
      <c r="K37" s="47">
        <v>45383</v>
      </c>
      <c r="L37" s="47">
        <v>45626</v>
      </c>
    </row>
    <row r="38" spans="1:12" ht="105" x14ac:dyDescent="0.25">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las áreas de gestión  (Informes, Metas e Indicadores, verificando la calidad de la misma.</v>
      </c>
      <c r="E38" s="76">
        <f>VLOOKUP(A38,AUTODIAGNÓSTICO!$A$9:$J$69,9,0)</f>
        <v>8</v>
      </c>
      <c r="F38" s="46" t="s">
        <v>249</v>
      </c>
      <c r="G38" s="46" t="s">
        <v>306</v>
      </c>
      <c r="H38" s="46" t="s">
        <v>230</v>
      </c>
      <c r="I38" s="46" t="s">
        <v>228</v>
      </c>
      <c r="J38" s="46" t="s">
        <v>229</v>
      </c>
      <c r="K38" s="47">
        <v>45383</v>
      </c>
      <c r="L38" s="47">
        <v>45626</v>
      </c>
    </row>
    <row r="39" spans="1:12" ht="105" x14ac:dyDescent="0.25">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contratación (Procesos Contractuales y Gestión contractual) verificando la calidad de la misma y a los beneficiados.</v>
      </c>
      <c r="E39" s="76">
        <f>VLOOKUP(A39,AUTODIAGNÓSTICO!$A$9:$J$69,9,0)</f>
        <v>7</v>
      </c>
      <c r="F39" s="46" t="s">
        <v>250</v>
      </c>
      <c r="G39" s="46" t="s">
        <v>306</v>
      </c>
      <c r="H39" s="46" t="s">
        <v>230</v>
      </c>
      <c r="I39" s="46" t="s">
        <v>228</v>
      </c>
      <c r="J39" s="46" t="s">
        <v>229</v>
      </c>
      <c r="K39" s="47">
        <v>45383</v>
      </c>
      <c r="L39" s="47">
        <v>45626</v>
      </c>
    </row>
    <row r="40" spans="1:12" ht="105" x14ac:dyDescent="0.25">
      <c r="A40" s="48">
        <v>25</v>
      </c>
      <c r="B40" s="49" t="str">
        <f>VLOOKUP(A40,AUTODIAGNÓSTICO!$A$9:$J$69,3,0)</f>
        <v>EJECUTAR</v>
      </c>
      <c r="C40" s="49" t="str">
        <f>VLOOKUP(A40,AUTODIAGNÓSTICO!A33:J93,6,0)</f>
        <v xml:space="preserve">Generación y análisis de la información para el diálogo en la rendición de cuentas en lenguaje claro </v>
      </c>
      <c r="D40" s="49" t="str">
        <f>VLOOKUP(A40,AUTODIAGNÓSTICO!A33:J93,8,0)</f>
        <v>Preparar la información sobre acciones de mejoramiento de la entidad (Planes de mejora) asociados a la gestión realizada, verificando la calidad de la misma.</v>
      </c>
      <c r="E40" s="76">
        <f>VLOOKUP(A40,AUTODIAGNÓSTICO!$A$9:$J$69,9,0)</f>
        <v>9</v>
      </c>
      <c r="F40" s="46" t="s">
        <v>251</v>
      </c>
      <c r="G40" s="46" t="s">
        <v>306</v>
      </c>
      <c r="H40" s="46" t="s">
        <v>230</v>
      </c>
      <c r="I40" s="46" t="s">
        <v>228</v>
      </c>
      <c r="J40" s="46" t="s">
        <v>229</v>
      </c>
      <c r="K40" s="47">
        <v>45383</v>
      </c>
      <c r="L40" s="47">
        <v>45626</v>
      </c>
    </row>
    <row r="41" spans="1:12" ht="105" x14ac:dyDescent="0.25">
      <c r="A41" s="48">
        <v>26</v>
      </c>
      <c r="B41" s="49" t="str">
        <f>VLOOKUP(A41,AUTODIAGNÓSTICO!$A$9:$J$69,3,0)</f>
        <v>EJECUTAR</v>
      </c>
      <c r="C41" s="49" t="str">
        <f>VLOOKUP(A41,AUTODIAGNÓSTICO!A34:J94,6,0)</f>
        <v xml:space="preserve">Generación y análisis de la información para el diálogo en la rendición de cuentas en lenguaje claro </v>
      </c>
      <c r="D41" s="49" t="str">
        <f>VLOOKUP(A41,AUTODIAGNÓSTICO!A34:J94,8,0)</f>
        <v>Preparar la información sobre la gestión realizada frente a los temas recurrentes de las peticiones, quejas, reclamos o denuncias recibidas por el establecimiento educativo.</v>
      </c>
      <c r="E41" s="76">
        <f>VLOOKUP(A41,AUTODIAGNÓSTICO!$A$9:$J$69,9,0)</f>
        <v>9</v>
      </c>
      <c r="F41" s="46" t="s">
        <v>252</v>
      </c>
      <c r="G41" s="46" t="s">
        <v>306</v>
      </c>
      <c r="H41" s="46" t="s">
        <v>230</v>
      </c>
      <c r="I41" s="46" t="s">
        <v>228</v>
      </c>
      <c r="J41" s="46" t="s">
        <v>229</v>
      </c>
      <c r="K41" s="47">
        <v>45383</v>
      </c>
      <c r="L41" s="47">
        <v>45626</v>
      </c>
    </row>
    <row r="42" spans="1:12" ht="90" x14ac:dyDescent="0.25">
      <c r="A42" s="48">
        <v>27</v>
      </c>
      <c r="B42" s="49" t="str">
        <f>VLOOKUP(A42,AUTODIAGNÓSTICO!$A$9:$J$69,3,0)</f>
        <v>EJECUTAR</v>
      </c>
      <c r="C42" s="49" t="str">
        <f>VLOOKUP(A42,AUTODIAGNÓSTICO!A35:J95,6,0)</f>
        <v xml:space="preserve">Publicación de la información 
 a través de los diferentes canales de comunicación </v>
      </c>
      <c r="D42" s="49" t="str">
        <f>VLOOKUP(A42,AUTODIAGNÓSTICO!A35:J95,8,0)</f>
        <v>Actualizar la información en la plataforma enjambre.</v>
      </c>
      <c r="E42" s="76">
        <f>VLOOKUP(A42,AUTODIAGNÓSTICO!$A$9:$J$69,9,0)</f>
        <v>9</v>
      </c>
      <c r="F42" s="46" t="s">
        <v>253</v>
      </c>
      <c r="G42" s="46" t="s">
        <v>306</v>
      </c>
      <c r="H42" s="46" t="s">
        <v>230</v>
      </c>
      <c r="I42" s="46" t="s">
        <v>228</v>
      </c>
      <c r="J42" s="46" t="s">
        <v>229</v>
      </c>
      <c r="K42" s="47">
        <v>45383</v>
      </c>
      <c r="L42" s="47">
        <v>45626</v>
      </c>
    </row>
    <row r="43" spans="1:12" ht="105" x14ac:dyDescent="0.25">
      <c r="A43" s="48">
        <v>28</v>
      </c>
      <c r="B43" s="49" t="str">
        <f>VLOOKUP(A43,AUTODIAGNÓSTICO!$A$9:$J$69,3,0)</f>
        <v>EJECUTAR</v>
      </c>
      <c r="C43" s="49" t="str">
        <f>VLOOKUP(A43,AUTODIAGNÓSTICO!A36:J96,6,0)</f>
        <v xml:space="preserve">Publicación de la información 
 a través de los diferentes canales de comunicación </v>
      </c>
      <c r="D43" s="49" t="str">
        <f>VLOOKUP(A43,AUTODIAGNÓSTICO!A36:J96,8,0)</f>
        <v xml:space="preserve">Actualizar los canales de comunicación diferentes a la página web, con la información preparada por la entidad, atendiendo a lo estipulado en el cronograma elaborado anteriormente. </v>
      </c>
      <c r="E43" s="76">
        <f>VLOOKUP(A43,AUTODIAGNÓSTICO!$A$9:$J$69,9,0)</f>
        <v>8</v>
      </c>
      <c r="F43" s="46" t="s">
        <v>254</v>
      </c>
      <c r="G43" s="46" t="s">
        <v>306</v>
      </c>
      <c r="H43" s="46" t="s">
        <v>230</v>
      </c>
      <c r="I43" s="46" t="s">
        <v>228</v>
      </c>
      <c r="J43" s="46" t="s">
        <v>229</v>
      </c>
      <c r="K43" s="47">
        <v>45383</v>
      </c>
      <c r="L43" s="47">
        <v>45626</v>
      </c>
    </row>
    <row r="44" spans="1:12" ht="90" x14ac:dyDescent="0.25">
      <c r="A44" s="48">
        <v>29</v>
      </c>
      <c r="B44" s="49" t="str">
        <f>VLOOKUP(A44,AUTODIAGNÓSTICO!$A$9:$J$69,3,0)</f>
        <v>EJECUTAR</v>
      </c>
      <c r="C44" s="49" t="str">
        <f>VLOOKUP(A44,AUTODIAGNÓSTICO!A37:J97,6,0)</f>
        <v xml:space="preserve">Publicación de la información 
 a través de los diferentes canales de comunicación </v>
      </c>
      <c r="D44" s="49" t="str">
        <f>VLOOKUP(A44,AUTODIAGNÓSTICO!A37:J97,8,0)</f>
        <v>Realizar difusión masiva de los informes de rendición de cuentas, en espacios tales como: medios impresos; emisoras locales etc.</v>
      </c>
      <c r="E44" s="76">
        <f>VLOOKUP(A44,AUTODIAGNÓSTICO!$A$9:$J$69,9,0)</f>
        <v>8</v>
      </c>
      <c r="F44" s="46" t="s">
        <v>255</v>
      </c>
      <c r="G44" s="46" t="s">
        <v>306</v>
      </c>
      <c r="H44" s="46" t="s">
        <v>230</v>
      </c>
      <c r="I44" s="46" t="s">
        <v>228</v>
      </c>
      <c r="J44" s="46" t="s">
        <v>229</v>
      </c>
      <c r="K44" s="47">
        <v>45383</v>
      </c>
      <c r="L44" s="47">
        <v>45626</v>
      </c>
    </row>
    <row r="45" spans="1:12" ht="60" x14ac:dyDescent="0.25">
      <c r="A45" s="48">
        <v>30</v>
      </c>
      <c r="B45" s="49" t="str">
        <f>VLOOKUP(A45,AUTODIAGNÓSTICO!$A$9:$J$69,3,0)</f>
        <v>EJECUTAR</v>
      </c>
      <c r="C45" s="49" t="str">
        <f>VLOOKUP(A45,AUTODIAGNÓSTICO!A38:J98,6,0)</f>
        <v>Preparar los espacios de diálogo</v>
      </c>
      <c r="D45" s="49" t="str">
        <f>VLOOKUP(A45,AUTODIAGNÓSTICO!A38:J98,8,0)</f>
        <v xml:space="preserve">Identificar si en los ejercicios de rendición de cuentas de la vigencia anterior, involucró a todos los grupos de valor . </v>
      </c>
      <c r="E45" s="76">
        <f>VLOOKUP(A45,AUTODIAGNÓSTICO!$A$9:$J$69,9,0)</f>
        <v>8</v>
      </c>
      <c r="F45" s="46" t="s">
        <v>256</v>
      </c>
      <c r="G45" s="46" t="s">
        <v>306</v>
      </c>
      <c r="H45" s="46" t="s">
        <v>230</v>
      </c>
      <c r="I45" s="46" t="s">
        <v>228</v>
      </c>
      <c r="J45" s="46" t="s">
        <v>229</v>
      </c>
      <c r="K45" s="47">
        <v>45383</v>
      </c>
      <c r="L45" s="47">
        <v>45626</v>
      </c>
    </row>
    <row r="46" spans="1:12" ht="45" x14ac:dyDescent="0.25">
      <c r="A46" s="48">
        <v>31</v>
      </c>
      <c r="B46" s="49" t="str">
        <f>VLOOKUP(A46,AUTODIAGNÓSTICO!$A$9:$J$69,3,0)</f>
        <v>EJECUTAR</v>
      </c>
      <c r="C46" s="49" t="str">
        <f>VLOOKUP(A46,AUTODIAGNÓSTICO!A39:J99,6,0)</f>
        <v>Preparar los espacios de diálogo</v>
      </c>
      <c r="D46" s="49" t="str">
        <f>VLOOKUP(A46,AUTODIAGNÓSTICO!A39:J99,8,0)</f>
        <v>Definir y organizar los espacios de diálogo de acuerdo a los grupos de interés y temas priorizados.</v>
      </c>
      <c r="E46" s="76">
        <f>VLOOKUP(A46,AUTODIAGNÓSTICO!$A$9:$J$69,9,0)</f>
        <v>9</v>
      </c>
      <c r="F46" s="46" t="s">
        <v>257</v>
      </c>
      <c r="G46" s="46" t="s">
        <v>306</v>
      </c>
      <c r="H46" s="46" t="s">
        <v>230</v>
      </c>
      <c r="I46" s="46" t="s">
        <v>228</v>
      </c>
      <c r="J46" s="46" t="s">
        <v>229</v>
      </c>
      <c r="K46" s="47">
        <v>45383</v>
      </c>
      <c r="L46" s="47">
        <v>45626</v>
      </c>
    </row>
    <row r="47" spans="1:12" ht="90" x14ac:dyDescent="0.25">
      <c r="A47" s="48">
        <v>32</v>
      </c>
      <c r="B47" s="49" t="str">
        <f>VLOOKUP(A47,AUTODIAGNÓSTICO!$A$9:$J$69,3,0)</f>
        <v>EJECUTAR</v>
      </c>
      <c r="C47" s="49" t="str">
        <f>VLOOKUP(A47,AUTODIAGNÓSTICO!A40:J100,6,0)</f>
        <v>Preparar los espacios de diálogo</v>
      </c>
      <c r="D47" s="49" t="str">
        <f>VLOOKUP(A47,AUTODIAGNÓSTICO!A40:J100,8,0)</f>
        <v xml:space="preserve">Definir la metodología que empleará el establecimiento educativo en los espacios de diálogo definidos previamente, para ejecutar la estrategia de rendición de cuentas </v>
      </c>
      <c r="E47" s="76">
        <f>VLOOKUP(A47,AUTODIAGNÓSTICO!$A$9:$J$69,9,0)</f>
        <v>9</v>
      </c>
      <c r="F47" s="46" t="s">
        <v>258</v>
      </c>
      <c r="G47" s="46" t="s">
        <v>306</v>
      </c>
      <c r="H47" s="46" t="s">
        <v>230</v>
      </c>
      <c r="I47" s="46" t="s">
        <v>228</v>
      </c>
      <c r="J47" s="46" t="s">
        <v>229</v>
      </c>
      <c r="K47" s="47">
        <v>45383</v>
      </c>
      <c r="L47" s="47">
        <v>45626</v>
      </c>
    </row>
    <row r="48" spans="1:12" ht="135" x14ac:dyDescent="0.25">
      <c r="A48" s="48">
        <v>33</v>
      </c>
      <c r="B48" s="49" t="str">
        <f>VLOOKUP(A48,AUTODIAGNÓSTICO!$A$9:$J$69,3,0)</f>
        <v>EJECUTAR</v>
      </c>
      <c r="C48" s="49" t="str">
        <f>VLOOKUP(A48,AUTODIAGNÓSTICO!A41:J101,6,0)</f>
        <v>Convocar a los ciudadanos y grupos de interés para participar en los espacios de diálogo para la rendición de cuentas</v>
      </c>
      <c r="D48" s="49"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6">
        <f>VLOOKUP(A48,AUTODIAGNÓSTICO!$A$9:$J$69,9,0)</f>
        <v>8</v>
      </c>
      <c r="F48" s="46" t="s">
        <v>259</v>
      </c>
      <c r="G48" s="46" t="s">
        <v>306</v>
      </c>
      <c r="H48" s="46" t="s">
        <v>230</v>
      </c>
      <c r="I48" s="46" t="s">
        <v>228</v>
      </c>
      <c r="J48" s="46" t="s">
        <v>229</v>
      </c>
      <c r="K48" s="47">
        <v>45383</v>
      </c>
      <c r="L48" s="47">
        <v>45626</v>
      </c>
    </row>
    <row r="49" spans="1:12" ht="135" x14ac:dyDescent="0.25">
      <c r="A49" s="48">
        <v>34</v>
      </c>
      <c r="B49" s="49" t="str">
        <f>VLOOKUP(A49,AUTODIAGNÓSTICO!$A$9:$J$69,3,0)</f>
        <v>EJECUTAR</v>
      </c>
      <c r="C49" s="49" t="str">
        <f>VLOOKUP(A49,AUTODIAGNÓSTICO!A42:J102,6,0)</f>
        <v>Convocar a los ciudadanos y grupos de interés para participar en los espacios de diálogo para la rendición de cuentas</v>
      </c>
      <c r="D49" s="49" t="str">
        <f>VLOOKUP(A49,AUTODIAGNÓSTICO!A42:J102,8,0)</f>
        <v>Realizar reuniones preparatorias y acciones de capacitación con líderes de área de gestión y docentes para formular  y ejecutar mecanismos de convocatoria a los espacios de diálogo.</v>
      </c>
      <c r="E49" s="76">
        <f>VLOOKUP(A49,AUTODIAGNÓSTICO!$A$9:$J$69,9,0)</f>
        <v>9</v>
      </c>
      <c r="F49" s="46" t="s">
        <v>260</v>
      </c>
      <c r="G49" s="46" t="s">
        <v>306</v>
      </c>
      <c r="H49" s="46" t="s">
        <v>230</v>
      </c>
      <c r="I49" s="46" t="s">
        <v>228</v>
      </c>
      <c r="J49" s="46" t="s">
        <v>229</v>
      </c>
      <c r="K49" s="47">
        <v>45383</v>
      </c>
      <c r="L49" s="47">
        <v>45626</v>
      </c>
    </row>
    <row r="50" spans="1:12" ht="135" x14ac:dyDescent="0.25">
      <c r="A50" s="48">
        <v>35</v>
      </c>
      <c r="B50" s="49" t="str">
        <f>VLOOKUP(A50,AUTODIAGNÓSTICO!$A$9:$J$69,3,0)</f>
        <v>EJECUTAR</v>
      </c>
      <c r="C50" s="49" t="str">
        <f>VLOOKUP(A50,AUTODIAGNÓSTICO!A43:J103,6,0)</f>
        <v>Convocar a los ciudadanos y grupos de interés para participar en los espacios de diálogo para la rendición de cuentas</v>
      </c>
      <c r="D50" s="49"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6">
        <f>VLOOKUP(A50,AUTODIAGNÓSTICO!$A$9:$J$69,9,0)</f>
        <v>8</v>
      </c>
      <c r="F50" s="46" t="s">
        <v>261</v>
      </c>
      <c r="G50" s="46" t="s">
        <v>306</v>
      </c>
      <c r="H50" s="46" t="s">
        <v>230</v>
      </c>
      <c r="I50" s="46" t="s">
        <v>228</v>
      </c>
      <c r="J50" s="46" t="s">
        <v>229</v>
      </c>
      <c r="K50" s="47">
        <v>45383</v>
      </c>
      <c r="L50" s="47">
        <v>45626</v>
      </c>
    </row>
    <row r="51" spans="1:12" ht="60" x14ac:dyDescent="0.25">
      <c r="A51" s="48">
        <v>36</v>
      </c>
      <c r="B51" s="49" t="str">
        <f>VLOOKUP(A51,AUTODIAGNÓSTICO!$A$9:$J$69,3,0)</f>
        <v>EJECUTAR</v>
      </c>
      <c r="C51" s="49" t="str">
        <f>VLOOKUP(A51,AUTODIAGNÓSTICO!A44:J104,6,0)</f>
        <v>Realizar espacios de diálogo  de rendición de cuentas</v>
      </c>
      <c r="D51" s="49" t="str">
        <f>VLOOKUP(A51,AUTODIAGNÓSTICO!A44:J104,8,0)</f>
        <v>Efectuar la publición de la convocatoria y/o invitación a la rendición de cuentas con 30 días de anticipación.</v>
      </c>
      <c r="E51" s="76">
        <f>VLOOKUP(A51,AUTODIAGNÓSTICO!$A$9:$J$69,9,0)</f>
        <v>8</v>
      </c>
      <c r="F51" s="46" t="s">
        <v>262</v>
      </c>
      <c r="G51" s="46" t="s">
        <v>306</v>
      </c>
      <c r="H51" s="46" t="s">
        <v>230</v>
      </c>
      <c r="I51" s="46" t="s">
        <v>228</v>
      </c>
      <c r="J51" s="46" t="s">
        <v>229</v>
      </c>
      <c r="K51" s="47">
        <v>45383</v>
      </c>
      <c r="L51" s="47">
        <v>45626</v>
      </c>
    </row>
    <row r="52" spans="1:12" ht="105" x14ac:dyDescent="0.25">
      <c r="A52" s="48">
        <v>37</v>
      </c>
      <c r="B52" s="49" t="str">
        <f>VLOOKUP(A52,AUTODIAGNÓSTICO!$A$9:$J$69,3,0)</f>
        <v>EJECUTAR</v>
      </c>
      <c r="C52" s="49" t="str">
        <f>VLOOKUP(A52,AUTODIAGNÓSTICO!A45:J105,6,0)</f>
        <v>Realizar espacios de diálogo  de rendición de cuentas</v>
      </c>
      <c r="D52" s="49" t="str">
        <f>VLOOKUP(A52,AUTODIAGNÓSTICO!A45:J105,8,0)</f>
        <v>Asegurar el suministro y acceso de información de forma previa  a la comunidad eductiva, los ciudadanos y grupos de valor  convocados, con relación a los temas a tratar en los ejercicios de rendición de cuentas definidos.</v>
      </c>
      <c r="E52" s="76">
        <f>VLOOKUP(A52,AUTODIAGNÓSTICO!$A$9:$J$69,9,0)</f>
        <v>8</v>
      </c>
      <c r="F52" s="46" t="s">
        <v>263</v>
      </c>
      <c r="G52" s="46" t="s">
        <v>306</v>
      </c>
      <c r="H52" s="46" t="s">
        <v>230</v>
      </c>
      <c r="I52" s="46" t="s">
        <v>228</v>
      </c>
      <c r="J52" s="46" t="s">
        <v>229</v>
      </c>
      <c r="K52" s="47">
        <v>45383</v>
      </c>
      <c r="L52" s="47">
        <v>45626</v>
      </c>
    </row>
    <row r="53" spans="1:12" ht="90" x14ac:dyDescent="0.25">
      <c r="A53" s="48">
        <v>38</v>
      </c>
      <c r="B53" s="49" t="str">
        <f>VLOOKUP(A53,AUTODIAGNÓSTICO!$A$9:$J$69,3,0)</f>
        <v>EJECUTAR</v>
      </c>
      <c r="C53" s="49" t="str">
        <f>VLOOKUP(A53,AUTODIAGNÓSTICO!A46:J106,6,0)</f>
        <v>Realizar espacios de diálogo  de rendición de cuentas</v>
      </c>
      <c r="D53" s="49" t="str">
        <f>VLOOKUP(A53,AUTODIAGNÓSTICO!A46:J106,8,0)</f>
        <v>Implementar los canales y mecanismos virtuales que complementarán las acciones de diálogo definidas para la rendición de cuentas sobre temas específicos y para los temas generales.</v>
      </c>
      <c r="E53" s="76">
        <f>VLOOKUP(A53,AUTODIAGNÓSTICO!$A$9:$J$69,9,0)</f>
        <v>8</v>
      </c>
      <c r="F53" s="46" t="s">
        <v>264</v>
      </c>
      <c r="G53" s="46" t="s">
        <v>306</v>
      </c>
      <c r="H53" s="46" t="s">
        <v>230</v>
      </c>
      <c r="I53" s="46" t="s">
        <v>228</v>
      </c>
      <c r="J53" s="46" t="s">
        <v>229</v>
      </c>
      <c r="K53" s="47">
        <v>45383</v>
      </c>
      <c r="L53" s="47">
        <v>45626</v>
      </c>
    </row>
    <row r="54" spans="1:12" ht="120" x14ac:dyDescent="0.25">
      <c r="A54" s="48">
        <v>39</v>
      </c>
      <c r="B54" s="49" t="str">
        <f>VLOOKUP(A54,AUTODIAGNÓSTICO!$A$9:$J$69,3,0)</f>
        <v>EJECUTAR</v>
      </c>
      <c r="C54" s="49" t="str">
        <f>VLOOKUP(A54,AUTODIAGNÓSTICO!A47:J107,6,0)</f>
        <v>Realizar espacios de diálogo  de rendición de cuentas</v>
      </c>
      <c r="D54" s="49"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6">
        <f>VLOOKUP(A54,AUTODIAGNÓSTICO!$A$9:$J$69,9,0)</f>
        <v>8</v>
      </c>
      <c r="F54" s="46" t="s">
        <v>265</v>
      </c>
      <c r="G54" s="46" t="s">
        <v>306</v>
      </c>
      <c r="H54" s="46" t="s">
        <v>230</v>
      </c>
      <c r="I54" s="46" t="s">
        <v>228</v>
      </c>
      <c r="J54" s="46" t="s">
        <v>229</v>
      </c>
      <c r="K54" s="47">
        <v>45383</v>
      </c>
      <c r="L54" s="47">
        <v>45626</v>
      </c>
    </row>
    <row r="55" spans="1:12" ht="75" x14ac:dyDescent="0.25">
      <c r="A55" s="48">
        <v>40</v>
      </c>
      <c r="B55" s="49" t="str">
        <f>VLOOKUP(A55,AUTODIAGNÓSTICO!$A$9:$J$69,3,0)</f>
        <v>EJECUTAR</v>
      </c>
      <c r="C55" s="49" t="str">
        <f>VLOOKUP(A55,AUTODIAGNÓSTICO!A48:J108,6,0)</f>
        <v>Realizar espacios de diálogo  de rendición de cuentas</v>
      </c>
      <c r="D55" s="49" t="str">
        <f>VLOOKUP(A55,AUTODIAGNÓSTICO!A48:J108,8,0)</f>
        <v>Publicar el cronograma para la inscripción de propuestas por parte de la comunidad educativa, los ciudadanos y grupos de interés, 10 días antes del evento.</v>
      </c>
      <c r="E55" s="76">
        <f>VLOOKUP(A55,AUTODIAGNÓSTICO!$A$9:$J$69,9,0)</f>
        <v>7</v>
      </c>
      <c r="F55" s="46" t="s">
        <v>266</v>
      </c>
      <c r="G55" s="46" t="s">
        <v>306</v>
      </c>
      <c r="H55" s="46" t="s">
        <v>230</v>
      </c>
      <c r="I55" s="46" t="s">
        <v>228</v>
      </c>
      <c r="J55" s="46" t="s">
        <v>229</v>
      </c>
      <c r="K55" s="47">
        <v>45383</v>
      </c>
      <c r="L55" s="47">
        <v>45626</v>
      </c>
    </row>
    <row r="56" spans="1:12" ht="75" x14ac:dyDescent="0.25">
      <c r="A56" s="48">
        <v>41</v>
      </c>
      <c r="B56" s="49" t="str">
        <f>VLOOKUP(A56,AUTODIAGNÓSTICO!$A$9:$J$69,3,0)</f>
        <v>EJECUTAR</v>
      </c>
      <c r="C56" s="49" t="str">
        <f>VLOOKUP(A56,AUTODIAGNÓSTICO!A49:J109,6,0)</f>
        <v>Realizar espacios de diálogo  de rendición de cuentas</v>
      </c>
      <c r="D56" s="49" t="str">
        <f>VLOOKUP(A56,AUTODIAGNÓSTICO!A49:J109,8,0)</f>
        <v>Recibir y analizar las propuestas para abrir el espacio de participación por parte de la comunidad, los ciudadanos y grupos de interés</v>
      </c>
      <c r="E56" s="76">
        <f>VLOOKUP(A56,AUTODIAGNÓSTICO!$A$9:$J$69,9,0)</f>
        <v>7</v>
      </c>
      <c r="F56" s="46" t="s">
        <v>267</v>
      </c>
      <c r="G56" s="46" t="s">
        <v>231</v>
      </c>
      <c r="H56" s="46" t="s">
        <v>230</v>
      </c>
      <c r="I56" s="46" t="s">
        <v>228</v>
      </c>
      <c r="J56" s="46" t="s">
        <v>229</v>
      </c>
      <c r="K56" s="47">
        <v>45383</v>
      </c>
      <c r="L56" s="47">
        <v>45626</v>
      </c>
    </row>
    <row r="57" spans="1:12" ht="60" x14ac:dyDescent="0.25">
      <c r="A57" s="48">
        <v>42</v>
      </c>
      <c r="B57" s="49" t="str">
        <f>VLOOKUP(A57,AUTODIAGNÓSTICO!$A$9:$J$69,3,0)</f>
        <v>EJECUTAR</v>
      </c>
      <c r="C57" s="49" t="str">
        <f>VLOOKUP(A57,AUTODIAGNÓSTICO!A50:J110,6,0)</f>
        <v>Realizar espacios de diálogo  de rendición de cuentas</v>
      </c>
      <c r="D57" s="49" t="str">
        <f>VLOOKUP(A57,AUTODIAGNÓSTICO!A50:J110,8,0)</f>
        <v>Otorgar espacios de participación a la comunidad eductiva, los ciudadanos y grupos de interés</v>
      </c>
      <c r="E57" s="76">
        <f>VLOOKUP(A57,AUTODIAGNÓSTICO!$A$9:$J$69,9,0)</f>
        <v>10</v>
      </c>
      <c r="F57" s="46" t="s">
        <v>268</v>
      </c>
      <c r="G57" s="46" t="s">
        <v>306</v>
      </c>
      <c r="H57" s="46" t="s">
        <v>230</v>
      </c>
      <c r="I57" s="46" t="s">
        <v>228</v>
      </c>
      <c r="J57" s="46" t="s">
        <v>229</v>
      </c>
      <c r="K57" s="47">
        <v>45383</v>
      </c>
      <c r="L57" s="47">
        <v>45626</v>
      </c>
    </row>
    <row r="58" spans="1:12" ht="120" x14ac:dyDescent="0.25">
      <c r="A58" s="48">
        <v>43</v>
      </c>
      <c r="B58" s="49" t="str">
        <f>VLOOKUP(A58,AUTODIAGNÓSTICO!$A$9:$J$69,3,0)</f>
        <v>EJECUTAR</v>
      </c>
      <c r="C58" s="49" t="str">
        <f>VLOOKUP(A58,AUTODIAGNÓSTICO!A51:J111,6,0)</f>
        <v>Realizar espacios de diálogo  de rendición de cuentas</v>
      </c>
      <c r="D58" s="49"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6">
        <f>VLOOKUP(A58,AUTODIAGNÓSTICO!$A$9:$J$69,9,0)</f>
        <v>9</v>
      </c>
      <c r="F58" s="46" t="s">
        <v>269</v>
      </c>
      <c r="G58" s="46" t="s">
        <v>306</v>
      </c>
      <c r="H58" s="46" t="s">
        <v>230</v>
      </c>
      <c r="I58" s="46" t="s">
        <v>228</v>
      </c>
      <c r="J58" s="46" t="s">
        <v>229</v>
      </c>
      <c r="K58" s="47">
        <v>45383</v>
      </c>
      <c r="L58" s="47">
        <v>45626</v>
      </c>
    </row>
    <row r="59" spans="1:12" ht="60" x14ac:dyDescent="0.25">
      <c r="A59" s="48">
        <v>44</v>
      </c>
      <c r="B59" s="49" t="str">
        <f>VLOOKUP(A59,AUTODIAGNÓSTICO!$A$9:$J$69,3,0)</f>
        <v>EJECUTAR</v>
      </c>
      <c r="C59" s="49" t="str">
        <f>VLOOKUP(A59,AUTODIAGNÓSTICO!A52:J112,6,0)</f>
        <v>Realizar espacios de diálogo  de rendición de cuentas</v>
      </c>
      <c r="D59" s="49" t="str">
        <f>VLOOKUP(A59,AUTODIAGNÓSTICO!A52:J112,8,0)</f>
        <v>Registrar la asistencia de los participantes</v>
      </c>
      <c r="E59" s="76">
        <f>VLOOKUP(A59,AUTODIAGNÓSTICO!$A$9:$J$69,9,0)</f>
        <v>10</v>
      </c>
      <c r="F59" s="46" t="s">
        <v>270</v>
      </c>
      <c r="G59" s="46" t="s">
        <v>306</v>
      </c>
      <c r="H59" s="46" t="s">
        <v>230</v>
      </c>
      <c r="I59" s="46" t="s">
        <v>228</v>
      </c>
      <c r="J59" s="46" t="s">
        <v>229</v>
      </c>
      <c r="K59" s="47">
        <v>45383</v>
      </c>
      <c r="L59" s="47">
        <v>45626</v>
      </c>
    </row>
    <row r="60" spans="1:12" ht="60" x14ac:dyDescent="0.25">
      <c r="A60" s="48">
        <v>45</v>
      </c>
      <c r="B60" s="49" t="str">
        <f>VLOOKUP(A60,AUTODIAGNÓSTICO!$A$9:$J$69,3,0)</f>
        <v>EJECUTAR</v>
      </c>
      <c r="C60" s="49" t="str">
        <f>VLOOKUP(A60,AUTODIAGNÓSTICO!A53:J113,6,0)</f>
        <v>Realizar espacios de diálogo  de rendición de cuentas</v>
      </c>
      <c r="D60" s="49" t="str">
        <f>VLOOKUP(A60,AUTODIAGNÓSTICO!A53:J113,8,0)</f>
        <v xml:space="preserve">Diligenciar el formato interno de reporte de los resultados obtenidos en el ejercicio. </v>
      </c>
      <c r="E60" s="76">
        <f>VLOOKUP(A60,AUTODIAGNÓSTICO!$A$9:$J$69,9,0)</f>
        <v>9</v>
      </c>
      <c r="F60" s="46" t="s">
        <v>271</v>
      </c>
      <c r="G60" s="46" t="s">
        <v>306</v>
      </c>
      <c r="H60" s="46" t="s">
        <v>230</v>
      </c>
      <c r="I60" s="46" t="s">
        <v>228</v>
      </c>
      <c r="J60" s="46" t="s">
        <v>229</v>
      </c>
      <c r="K60" s="47">
        <v>45383</v>
      </c>
      <c r="L60" s="47">
        <v>45626</v>
      </c>
    </row>
    <row r="61" spans="1:12" ht="60" x14ac:dyDescent="0.25">
      <c r="A61" s="48">
        <v>46</v>
      </c>
      <c r="B61" s="49" t="str">
        <f>VLOOKUP(A61,AUTODIAGNÓSTICO!$A$9:$J$69,3,0)</f>
        <v>EJECUTAR</v>
      </c>
      <c r="C61" s="49" t="str">
        <f>VLOOKUP(A61,AUTODIAGNÓSTICO!A54:J114,6,0)</f>
        <v>Realizar espacios de diálogo  de rendición de cuentas</v>
      </c>
      <c r="D61" s="49" t="str">
        <f>VLOOKUP(A61,AUTODIAGNÓSTICO!A54:J114,8,0)</f>
        <v>Publicar el informe ejecutivo y las evidencias de la rendición de cuentas en la plataforma enjambre</v>
      </c>
      <c r="E61" s="76">
        <f>VLOOKUP(A61,AUTODIAGNÓSTICO!$A$9:$J$69,9,0)</f>
        <v>9</v>
      </c>
      <c r="F61" s="46" t="s">
        <v>272</v>
      </c>
      <c r="G61" s="46" t="s">
        <v>306</v>
      </c>
      <c r="H61" s="46" t="s">
        <v>230</v>
      </c>
      <c r="I61" s="46" t="s">
        <v>228</v>
      </c>
      <c r="J61" s="46" t="s">
        <v>229</v>
      </c>
      <c r="K61" s="47">
        <v>45383</v>
      </c>
      <c r="L61" s="47">
        <v>45626</v>
      </c>
    </row>
    <row r="62" spans="1:12" ht="120" x14ac:dyDescent="0.25">
      <c r="A62" s="48">
        <v>47</v>
      </c>
      <c r="B62" s="49" t="str">
        <f>VLOOKUP(A62,AUTODIAGNÓSTICO!$A$9:$J$69,3,0)</f>
        <v>EJECUTAR</v>
      </c>
      <c r="C62" s="49" t="str">
        <f>VLOOKUP(A62,AUTODIAGNÓSTICO!A55:J115,6,0)</f>
        <v>Realizar espacios de diálogo  de rendición de cuentas</v>
      </c>
      <c r="D62" s="49"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6">
        <f>VLOOKUP(A62,AUTODIAGNÓSTICO!$A$9:$J$69,9,0)</f>
        <v>9</v>
      </c>
      <c r="F62" s="46" t="s">
        <v>273</v>
      </c>
      <c r="G62" s="46" t="s">
        <v>306</v>
      </c>
      <c r="H62" s="46" t="s">
        <v>230</v>
      </c>
      <c r="I62" s="46" t="s">
        <v>228</v>
      </c>
      <c r="J62" s="46" t="s">
        <v>229</v>
      </c>
      <c r="K62" s="47">
        <v>45383</v>
      </c>
      <c r="L62" s="47">
        <v>45626</v>
      </c>
    </row>
    <row r="63" spans="1:12" ht="105" x14ac:dyDescent="0.25">
      <c r="A63" s="48">
        <v>48</v>
      </c>
      <c r="B63" s="49" t="str">
        <f>VLOOKUP(A63,AUTODIAGNÓSTICO!$A$9:$J$69,3,0)</f>
        <v>VERIFICAR</v>
      </c>
      <c r="C63" s="49" t="str">
        <f>VLOOKUP(A63,AUTODIAGNÓSTICO!A56:J116,6,0)</f>
        <v>Cuantificar el impacto de las acciones de rendición de cuentas para divulgarlos a la ciudadanía</v>
      </c>
      <c r="D63" s="49" t="str">
        <f>VLOOKUP(A63,AUTODIAGNÓSTICO!A56:J116,8,0)</f>
        <v>Aplicar la evaluación de la estrategia remdición de cuentas</v>
      </c>
      <c r="E63" s="76">
        <f>VLOOKUP(A63,AUTODIAGNÓSTICO!$A$9:$J$69,9,0)</f>
        <v>8</v>
      </c>
      <c r="F63" s="46" t="s">
        <v>274</v>
      </c>
      <c r="G63" s="46" t="s">
        <v>306</v>
      </c>
      <c r="H63" s="46" t="s">
        <v>230</v>
      </c>
      <c r="I63" s="46" t="s">
        <v>228</v>
      </c>
      <c r="J63" s="46" t="s">
        <v>229</v>
      </c>
      <c r="K63" s="47">
        <v>45383</v>
      </c>
      <c r="L63" s="47">
        <v>45626</v>
      </c>
    </row>
    <row r="64" spans="1:12" ht="105" x14ac:dyDescent="0.25">
      <c r="A64" s="48">
        <v>49</v>
      </c>
      <c r="B64" s="49" t="str">
        <f>VLOOKUP(A64,AUTODIAGNÓSTICO!$A$9:$J$69,3,0)</f>
        <v>VERIFICAR</v>
      </c>
      <c r="C64" s="49" t="str">
        <f>VLOOKUP(A64,AUTODIAGNÓSTICO!A57:J117,6,0)</f>
        <v>Cuantificar el impacto de las acciones de rendición de cuentas para divulgarlos a la ciudadanía</v>
      </c>
      <c r="D64" s="49" t="str">
        <f>VLOOKUP(A64,AUTODIAGNÓSTICO!A57:J117,8,0)</f>
        <v>Analizar las evaluaciones, recomendaciones u objeciones recibidas en el espacio de diálogo para la rendición de cuentas,</v>
      </c>
      <c r="E64" s="76">
        <f>VLOOKUP(A64,AUTODIAGNÓSTICO!$A$9:$J$69,9,0)</f>
        <v>8</v>
      </c>
      <c r="F64" s="46" t="s">
        <v>275</v>
      </c>
      <c r="G64" s="46" t="s">
        <v>306</v>
      </c>
      <c r="H64" s="46" t="s">
        <v>230</v>
      </c>
      <c r="I64" s="46" t="s">
        <v>228</v>
      </c>
      <c r="J64" s="46" t="s">
        <v>229</v>
      </c>
      <c r="K64" s="47">
        <v>45383</v>
      </c>
      <c r="L64" s="47">
        <v>45626</v>
      </c>
    </row>
    <row r="65" spans="1:12" ht="255" x14ac:dyDescent="0.25">
      <c r="A65" s="48">
        <v>50</v>
      </c>
      <c r="B65" s="49" t="str">
        <f>VLOOKUP(A65,AUTODIAGNÓSTICO!$A$9:$J$69,3,0)</f>
        <v>VERIFICAR</v>
      </c>
      <c r="C65" s="49" t="str">
        <f>VLOOKUP(A65,AUTODIAGNÓSTICO!A58:J118,6,0)</f>
        <v>Cuantificar el impacto de las acciones de rendición de cuentas para divulgarlos a la ciudadanía</v>
      </c>
      <c r="D65" s="49"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6">
        <f>VLOOKUP(A65,AUTODIAGNÓSTICO!$A$9:$J$69,9,0)</f>
        <v>9</v>
      </c>
      <c r="F65" s="46" t="s">
        <v>276</v>
      </c>
      <c r="G65" s="46" t="s">
        <v>306</v>
      </c>
      <c r="H65" s="46" t="s">
        <v>230</v>
      </c>
      <c r="I65" s="46" t="s">
        <v>228</v>
      </c>
      <c r="J65" s="46" t="s">
        <v>229</v>
      </c>
      <c r="K65" s="47">
        <v>45383</v>
      </c>
      <c r="L65" s="47">
        <v>45626</v>
      </c>
    </row>
    <row r="66" spans="1:12" ht="105" x14ac:dyDescent="0.25">
      <c r="A66" s="48">
        <v>51</v>
      </c>
      <c r="B66" s="49" t="str">
        <f>VLOOKUP(A66,AUTODIAGNÓSTICO!$A$9:$J$69,3,0)</f>
        <v>VERIFICAR</v>
      </c>
      <c r="C66" s="49" t="str">
        <f>VLOOKUP(A66,AUTODIAGNÓSTICO!A59:J119,6,0)</f>
        <v>Cuantificar el impacto de las acciones de rendición de cuentas para divulgarlos a la ciudadanía</v>
      </c>
      <c r="D66" s="49" t="str">
        <f>VLOOKUP(A66,AUTODIAGNÓSTICO!A59:J119,8,0)</f>
        <v>Formular, previa evaluación por parte de los responsables, planes de mejoramiento a la gestión institucional a partir de las observaciones, propuestas y recomendaciones ciudadanas.</v>
      </c>
      <c r="E66" s="76">
        <f>VLOOKUP(A66,AUTODIAGNÓSTICO!$A$9:$J$69,9,0)</f>
        <v>8</v>
      </c>
      <c r="F66" s="46" t="s">
        <v>277</v>
      </c>
      <c r="G66" s="46" t="s">
        <v>306</v>
      </c>
      <c r="H66" s="46" t="s">
        <v>230</v>
      </c>
      <c r="I66" s="46" t="s">
        <v>228</v>
      </c>
      <c r="J66" s="46" t="s">
        <v>229</v>
      </c>
      <c r="K66" s="47">
        <v>45383</v>
      </c>
      <c r="L66" s="47">
        <v>45626</v>
      </c>
    </row>
    <row r="67" spans="1:12" ht="150" x14ac:dyDescent="0.25">
      <c r="A67" s="48">
        <v>52</v>
      </c>
      <c r="B67" s="49" t="str">
        <f>VLOOKUP(A67,AUTODIAGNÓSTICO!$A$9:$J$69,3,0)</f>
        <v>VERIFICAR</v>
      </c>
      <c r="C67" s="49" t="str">
        <f>VLOOKUP(A67,AUTODIAGNÓSTICO!A60:J120,6,0)</f>
        <v>Cuantificar el impacto de las acciones de rendición de cuentas para divulgarlos a la ciudadanía</v>
      </c>
      <c r="D67" s="49"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6">
        <f>VLOOKUP(A67,AUTODIAGNÓSTICO!$A$9:$J$69,9,0)</f>
        <v>8</v>
      </c>
      <c r="F67" s="46" t="s">
        <v>278</v>
      </c>
      <c r="G67" s="46" t="s">
        <v>306</v>
      </c>
      <c r="H67" s="46" t="s">
        <v>230</v>
      </c>
      <c r="I67" s="46" t="s">
        <v>228</v>
      </c>
      <c r="J67" s="46" t="s">
        <v>229</v>
      </c>
      <c r="K67" s="47">
        <v>45383</v>
      </c>
      <c r="L67" s="47">
        <v>45626</v>
      </c>
    </row>
    <row r="68" spans="1:12" ht="105" x14ac:dyDescent="0.25">
      <c r="A68" s="48">
        <v>53</v>
      </c>
      <c r="B68" s="49" t="str">
        <f>VLOOKUP(A68,AUTODIAGNÓSTICO!$A$9:$J$69,3,0)</f>
        <v>VERIFICAR</v>
      </c>
      <c r="C68" s="49" t="str">
        <f>VLOOKUP(A68,AUTODIAGNÓSTICO!A61:J121,6,0)</f>
        <v>Cuantificar el impacto de las acciones de rendición de cuentas para divulgarlos a la ciudadanía</v>
      </c>
      <c r="D68" s="49" t="str">
        <f>VLOOKUP(A68,AUTODIAGNÓSTICO!A61:J121,8,0)</f>
        <v>Recopilar recomendaciones y sugerencias de los servidores públicos y ciudadanía a las actividades de capacitación, garantizando la cualificación de futuras actividades.</v>
      </c>
      <c r="E68" s="76">
        <f>VLOOKUP(A68,AUTODIAGNÓSTICO!$A$9:$J$69,9,0)</f>
        <v>9</v>
      </c>
      <c r="F68" s="46" t="s">
        <v>279</v>
      </c>
      <c r="G68" s="46" t="s">
        <v>306</v>
      </c>
      <c r="H68" s="46" t="s">
        <v>230</v>
      </c>
      <c r="I68" s="46" t="s">
        <v>228</v>
      </c>
      <c r="J68" s="46" t="s">
        <v>229</v>
      </c>
      <c r="K68" s="47">
        <v>45383</v>
      </c>
      <c r="L68" s="47">
        <v>45626</v>
      </c>
    </row>
    <row r="69" spans="1:12" ht="105" x14ac:dyDescent="0.25">
      <c r="A69" s="48">
        <v>54</v>
      </c>
      <c r="B69" s="49" t="str">
        <f>VLOOKUP(A69,AUTODIAGNÓSTICO!$A$9:$J$69,3,0)</f>
        <v>VERIFICAR</v>
      </c>
      <c r="C69" s="49" t="str">
        <f>VLOOKUP(A69,AUTODIAGNÓSTICO!A62:J122,6,0)</f>
        <v>Cuantificar el impacto de las acciones de rendición de cuentas para divulgarlos a la ciudadanía</v>
      </c>
      <c r="D69" s="49"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6">
        <f>VLOOKUP(A69,AUTODIAGNÓSTICO!$A$9:$J$69,9,0)</f>
        <v>9</v>
      </c>
      <c r="F69" s="46" t="s">
        <v>280</v>
      </c>
      <c r="G69" s="46" t="s">
        <v>306</v>
      </c>
      <c r="H69" s="46" t="s">
        <v>230</v>
      </c>
      <c r="I69" s="46" t="s">
        <v>228</v>
      </c>
      <c r="J69" s="46" t="s">
        <v>229</v>
      </c>
      <c r="K69" s="47">
        <v>45383</v>
      </c>
      <c r="L69" s="47">
        <v>45626</v>
      </c>
    </row>
    <row r="70" spans="1:12" ht="105" x14ac:dyDescent="0.25">
      <c r="A70" s="48">
        <v>55</v>
      </c>
      <c r="B70" s="49" t="str">
        <f>VLOOKUP(A70,AUTODIAGNÓSTICO!$A$9:$J$69,3,0)</f>
        <v>VERIFICAR</v>
      </c>
      <c r="C70" s="49" t="str">
        <f>VLOOKUP(A70,AUTODIAGNÓSTICO!A63:J123,6,0)</f>
        <v>Cuantificar el impacto de las acciones de rendición de cuentas para divulgarlos a la ciudadanía</v>
      </c>
      <c r="D70" s="49" t="str">
        <f>VLOOKUP(A70,AUTODIAGNÓSTICO!A63:J123,8,0)</f>
        <v>Analizar las recomendaciones derivadas de cada espacio de diálogo y establecer correctivos que optimicen la gestión y faciliten el cumplimiento de las metas del plan  institucional.</v>
      </c>
      <c r="E70" s="76">
        <f>VLOOKUP(A70,AUTODIAGNÓSTICO!$A$9:$J$69,9,0)</f>
        <v>9</v>
      </c>
      <c r="F70" s="46" t="s">
        <v>281</v>
      </c>
      <c r="G70" s="46" t="s">
        <v>306</v>
      </c>
      <c r="H70" s="46" t="s">
        <v>230</v>
      </c>
      <c r="I70" s="46" t="s">
        <v>228</v>
      </c>
      <c r="J70" s="46" t="s">
        <v>229</v>
      </c>
      <c r="K70" s="47">
        <v>45383</v>
      </c>
      <c r="L70" s="47">
        <v>45626</v>
      </c>
    </row>
    <row r="71" spans="1:12" ht="105" x14ac:dyDescent="0.25">
      <c r="A71" s="48">
        <v>56</v>
      </c>
      <c r="B71" s="49" t="str">
        <f>VLOOKUP(A71,AUTODIAGNÓSTICO!$A$9:$J$69,3,0)</f>
        <v>VERIFICAR</v>
      </c>
      <c r="C71" s="49" t="str">
        <f>VLOOKUP(A71,AUTODIAGNÓSTICO!A64:J124,6,0)</f>
        <v>Cuantificar el impacto de las acciones de rendición de cuentas para divulgarlos a la ciudadanía</v>
      </c>
      <c r="D71" s="49" t="str">
        <f>VLOOKUP(A71,AUTODIAGNÓSTICO!A64:J124,8,0)</f>
        <v>Evaluar y verificar los resultados de la implementación de la estrategia de rendición de cuentas, valorando el cumplimiento de las metas definidas frente al reto y objetivos de la estrategia.</v>
      </c>
      <c r="E71" s="76">
        <f>VLOOKUP(A71,AUTODIAGNÓSTICO!$A$9:$J$69,9,0)</f>
        <v>9</v>
      </c>
      <c r="F71" s="46" t="s">
        <v>282</v>
      </c>
      <c r="G71" s="46" t="s">
        <v>306</v>
      </c>
      <c r="H71" s="46" t="s">
        <v>230</v>
      </c>
      <c r="I71" s="46" t="s">
        <v>228</v>
      </c>
      <c r="J71" s="46" t="s">
        <v>229</v>
      </c>
      <c r="K71" s="47">
        <v>45383</v>
      </c>
      <c r="L71" s="47">
        <v>45626</v>
      </c>
    </row>
    <row r="72" spans="1:12" ht="90" x14ac:dyDescent="0.25">
      <c r="A72" s="48">
        <v>57</v>
      </c>
      <c r="B72" s="49" t="str">
        <f>VLOOKUP(A72,AUTODIAGNÓSTICO!$A$9:$J$69,3,0)</f>
        <v>ACTUAR</v>
      </c>
      <c r="C72" s="49" t="str">
        <f>VLOOKUP(A72,AUTODIAGNÓSTICO!A65:J125,6,0)</f>
        <v>Establecer acciones de mejora del proceso de rendición de cuenta</v>
      </c>
      <c r="D72" s="49" t="str">
        <f>VLOOKUP(A72,AUTODIAGNÓSTICO!A65:J125,8,0)</f>
        <v>Incorporar en los informes dirigidos a los órganos de control y cuerpos colegiados los resultados de las recomendaciones y compromisos asumidas en los ejercicios de rendición de cuentas.</v>
      </c>
      <c r="E72" s="76">
        <f>VLOOKUP(A72,AUTODIAGNÓSTICO!$A$9:$J$69,9,0)</f>
        <v>9</v>
      </c>
      <c r="F72" s="46" t="s">
        <v>283</v>
      </c>
      <c r="G72" s="46" t="s">
        <v>306</v>
      </c>
      <c r="H72" s="46" t="s">
        <v>230</v>
      </c>
      <c r="I72" s="46" t="s">
        <v>228</v>
      </c>
      <c r="J72" s="46" t="s">
        <v>229</v>
      </c>
      <c r="K72" s="47">
        <v>45383</v>
      </c>
      <c r="L72" s="47">
        <v>45626</v>
      </c>
    </row>
    <row r="73" spans="1:12" ht="90" x14ac:dyDescent="0.25">
      <c r="A73" s="48">
        <v>58</v>
      </c>
      <c r="B73" s="49" t="str">
        <f>VLOOKUP(A73,AUTODIAGNÓSTICO!$A$9:$J$69,3,0)</f>
        <v>ACTUAR</v>
      </c>
      <c r="C73" s="49" t="str">
        <f>VLOOKUP(A73,AUTODIAGNÓSTICO!A66:J126,6,0)</f>
        <v>Establecer acciones de mejora del proceso de rendición de cuenta</v>
      </c>
      <c r="D73" s="49" t="str">
        <f>VLOOKUP(A73,AUTODIAGNÓSTICO!A66:J126,8,0)</f>
        <v xml:space="preserve">Evaluar y verificar por parte de la oficina de control interno que se garanticen los mecanismos de participación ciudadana en la rendición de cuentas. </v>
      </c>
      <c r="E73" s="76">
        <f>VLOOKUP(A73,AUTODIAGNÓSTICO!$A$9:$J$69,9,0)</f>
        <v>9</v>
      </c>
      <c r="F73" s="46" t="s">
        <v>284</v>
      </c>
      <c r="G73" s="46" t="s">
        <v>313</v>
      </c>
      <c r="H73" s="46" t="s">
        <v>230</v>
      </c>
      <c r="I73" s="46" t="s">
        <v>228</v>
      </c>
      <c r="J73" s="46" t="s">
        <v>229</v>
      </c>
      <c r="K73" s="47">
        <v>45383</v>
      </c>
      <c r="L73" s="47">
        <v>45626</v>
      </c>
    </row>
    <row r="74" spans="1:12" ht="90" x14ac:dyDescent="0.25">
      <c r="A74" s="48">
        <v>59</v>
      </c>
      <c r="B74" s="49" t="str">
        <f>VLOOKUP(A74,AUTODIAGNÓSTICO!$A$9:$J$69,3,0)</f>
        <v>ACTUAR</v>
      </c>
      <c r="C74" s="49" t="str">
        <f>VLOOKUP(A74,AUTODIAGNÓSTICO!A67:J127,6,0)</f>
        <v>Establecer acciones de mejora del proceso de rendición de cuenta</v>
      </c>
      <c r="D74" s="49" t="str">
        <f>VLOOKUP(A74,AUTODIAGNÓSTICO!A67:J127,8,0)</f>
        <v>Elaborar el plan de acción que permita mejorar el proceso de rendición de cuentas</v>
      </c>
      <c r="E74" s="76">
        <f>VLOOKUP(A74,AUTODIAGNÓSTICO!$A$9:$J$69,9,0)</f>
        <v>9</v>
      </c>
      <c r="F74" s="46" t="s">
        <v>285</v>
      </c>
      <c r="G74" s="46" t="s">
        <v>231</v>
      </c>
      <c r="H74" s="46" t="s">
        <v>230</v>
      </c>
      <c r="I74" s="46" t="s">
        <v>228</v>
      </c>
      <c r="J74" s="46" t="s">
        <v>229</v>
      </c>
      <c r="K74" s="47">
        <v>45383</v>
      </c>
      <c r="L74" s="47">
        <v>45626</v>
      </c>
    </row>
    <row r="75" spans="1:12" ht="90" x14ac:dyDescent="0.25">
      <c r="A75" s="48">
        <v>60</v>
      </c>
      <c r="B75" s="49" t="str">
        <f>VLOOKUP(A75,AUTODIAGNÓSTICO!$A$9:$J$69,3,0)</f>
        <v>ACTUAR</v>
      </c>
      <c r="C75" s="49" t="str">
        <f>VLOOKUP(A75,AUTODIAGNÓSTICO!A68:J128,6,0)</f>
        <v>Establecer acciones de mejora del proceso de rendición de cuenta</v>
      </c>
      <c r="D75" s="49" t="str">
        <f>VLOOKUP(A75,AUTODIAGNÓSTICO!A68:J128,8,0)</f>
        <v>Garantizar la aplicación de mecanismos internos de mejora y atender los requerimientos de la Secretaría de Educación y  control externo como resultados de los ejercicios de rendición de cuentas.</v>
      </c>
      <c r="E75" s="76">
        <f>VLOOKUP(A75,AUTODIAGNÓSTICO!$A$9:$J$69,9,0)</f>
        <v>9</v>
      </c>
      <c r="F75" s="46" t="s">
        <v>286</v>
      </c>
      <c r="G75" s="46" t="s">
        <v>231</v>
      </c>
      <c r="H75" s="46" t="s">
        <v>230</v>
      </c>
      <c r="I75" s="46" t="s">
        <v>228</v>
      </c>
      <c r="J75" s="46" t="s">
        <v>229</v>
      </c>
      <c r="K75" s="47">
        <v>45383</v>
      </c>
      <c r="L75" s="47">
        <v>45626</v>
      </c>
    </row>
    <row r="76" spans="1:12" ht="120" x14ac:dyDescent="0.25">
      <c r="A76" s="48">
        <v>61</v>
      </c>
      <c r="B76" s="49" t="str">
        <f>VLOOKUP(A76,AUTODIAGNÓSTICO!$A$9:$J$69,3,0)</f>
        <v>ACTUAR</v>
      </c>
      <c r="C76" s="49" t="str">
        <f>VLOOKUP(A76,AUTODIAGNÓSTICO!A69:J129,6,0)</f>
        <v>Establecer acciones de mejora del proceso de rendición de cuenta</v>
      </c>
      <c r="D76" s="49"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6">
        <f>VLOOKUP(A76,AUTODIAGNÓSTICO!$A$9:$J$69,9,0)</f>
        <v>9</v>
      </c>
      <c r="F76" s="46" t="s">
        <v>287</v>
      </c>
      <c r="G76" s="46" t="s">
        <v>306</v>
      </c>
      <c r="H76" s="46" t="s">
        <v>230</v>
      </c>
      <c r="I76" s="46" t="s">
        <v>228</v>
      </c>
      <c r="J76" s="46" t="s">
        <v>229</v>
      </c>
      <c r="K76" s="47">
        <v>45383</v>
      </c>
      <c r="L76" s="47">
        <v>45626</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INTEL</cp:lastModifiedBy>
  <cp:lastPrinted>2021-12-27T19:55:26Z</cp:lastPrinted>
  <dcterms:created xsi:type="dcterms:W3CDTF">2021-11-16T13:51:36Z</dcterms:created>
  <dcterms:modified xsi:type="dcterms:W3CDTF">2024-04-07T20:23:17Z</dcterms:modified>
</cp:coreProperties>
</file>