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ONSEJO DIRECTIVO 2021\REUNION 10 - 09 NOVIEMBRE 2021\ANEXOS PEI\"/>
    </mc:Choice>
  </mc:AlternateContent>
  <bookViews>
    <workbookView xWindow="0" yWindow="0" windowWidth="28755" windowHeight="12300" firstSheet="1" activeTab="1"/>
    <workbookView visibility="hidden" xWindow="0" yWindow="0" windowWidth="20400" windowHeight="7755" firstSheet="1" activeTab="2"/>
  </bookViews>
  <sheets>
    <sheet name="MATRIZ DE PRIMEROS AUX." sheetId="7" state="veryHidden" r:id="rId1"/>
    <sheet name="MATRIZ DE RIESGO" sheetId="10" r:id="rId2"/>
    <sheet name="INTRUCTIVO" sheetId="14" r:id="rId3"/>
    <sheet name="Datos" sheetId="13" state="veryHidden" r:id="rId4"/>
    <sheet name="1" sheetId="11" state="veryHidden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V73" i="10" l="1"/>
  <c r="U73" i="10"/>
  <c r="O73" i="10"/>
  <c r="P73" i="10" s="1"/>
  <c r="Z72" i="10"/>
  <c r="O72" i="10"/>
  <c r="P72" i="10" s="1"/>
  <c r="Z71" i="10"/>
  <c r="O71" i="10"/>
  <c r="P71" i="10" s="1"/>
  <c r="Z70" i="10"/>
  <c r="O70" i="10"/>
  <c r="P70" i="10" s="1"/>
  <c r="Z69" i="10"/>
  <c r="O69" i="10"/>
  <c r="P69" i="10" s="1"/>
  <c r="Z68" i="10"/>
  <c r="O68" i="10"/>
  <c r="P68" i="10" s="1"/>
  <c r="Z67" i="10"/>
  <c r="O67" i="10"/>
  <c r="P67" i="10" s="1"/>
  <c r="Z66" i="10"/>
  <c r="O66" i="10"/>
  <c r="P66" i="10" s="1"/>
  <c r="Z65" i="10"/>
  <c r="O65" i="10"/>
  <c r="P65" i="10" s="1"/>
  <c r="Z64" i="10"/>
  <c r="O64" i="10"/>
  <c r="P64" i="10" s="1"/>
  <c r="Z63" i="10"/>
  <c r="O63" i="10"/>
  <c r="P63" i="10" s="1"/>
  <c r="Z62" i="10"/>
  <c r="O62" i="10"/>
  <c r="P62" i="10" s="1"/>
  <c r="Z61" i="10"/>
  <c r="O61" i="10"/>
  <c r="P61" i="10" s="1"/>
  <c r="Z60" i="10"/>
  <c r="O60" i="10"/>
  <c r="P60" i="10" s="1"/>
  <c r="Z59" i="10"/>
  <c r="O59" i="10"/>
  <c r="P59" i="10" s="1"/>
  <c r="Z58" i="10"/>
  <c r="O58" i="10"/>
  <c r="P58" i="10" s="1"/>
  <c r="Z57" i="10"/>
  <c r="O57" i="10"/>
  <c r="P57" i="10" s="1"/>
  <c r="Z56" i="10"/>
  <c r="O56" i="10"/>
  <c r="P56" i="10" s="1"/>
  <c r="Z55" i="10"/>
  <c r="O55" i="10"/>
  <c r="P55" i="10" s="1"/>
  <c r="Z54" i="10"/>
  <c r="O54" i="10"/>
  <c r="P54" i="10" s="1"/>
  <c r="Z53" i="10"/>
  <c r="O53" i="10"/>
  <c r="P53" i="10" s="1"/>
  <c r="Z52" i="10"/>
  <c r="O52" i="10"/>
  <c r="P52" i="10" s="1"/>
  <c r="Z51" i="10"/>
  <c r="O51" i="10"/>
  <c r="P51" i="10" s="1"/>
  <c r="Z50" i="10"/>
  <c r="O50" i="10"/>
  <c r="P50" i="10" s="1"/>
  <c r="Z49" i="10"/>
  <c r="O49" i="10"/>
  <c r="P49" i="10" s="1"/>
  <c r="Z48" i="10"/>
  <c r="O48" i="10"/>
  <c r="P48" i="10" s="1"/>
  <c r="Z47" i="10"/>
  <c r="O47" i="10"/>
  <c r="P47" i="10" s="1"/>
  <c r="Z46" i="10"/>
  <c r="O46" i="10"/>
  <c r="P46" i="10" s="1"/>
  <c r="Z45" i="10"/>
  <c r="O45" i="10"/>
  <c r="P45" i="10" s="1"/>
  <c r="Z44" i="10"/>
  <c r="O44" i="10"/>
  <c r="P44" i="10" s="1"/>
  <c r="Z43" i="10"/>
  <c r="O43" i="10"/>
  <c r="P43" i="10" s="1"/>
  <c r="Z42" i="10"/>
  <c r="O42" i="10"/>
  <c r="P42" i="10" s="1"/>
  <c r="Z41" i="10"/>
  <c r="O41" i="10"/>
  <c r="P41" i="10" s="1"/>
  <c r="Z40" i="10"/>
  <c r="O40" i="10"/>
  <c r="P40" i="10" s="1"/>
  <c r="Z39" i="10"/>
  <c r="O39" i="10"/>
  <c r="P39" i="10" s="1"/>
  <c r="Z38" i="10"/>
  <c r="O38" i="10"/>
  <c r="P38" i="10" s="1"/>
  <c r="Z37" i="10"/>
  <c r="O37" i="10"/>
  <c r="P37" i="10" s="1"/>
  <c r="Z36" i="10"/>
  <c r="O36" i="10"/>
  <c r="P36" i="10" s="1"/>
  <c r="Z35" i="10"/>
  <c r="O35" i="10"/>
  <c r="P35" i="10" s="1"/>
  <c r="Z34" i="10"/>
  <c r="O34" i="10"/>
  <c r="P34" i="10" s="1"/>
  <c r="Z33" i="10"/>
  <c r="O33" i="10"/>
  <c r="P33" i="10" s="1"/>
  <c r="Z32" i="10"/>
  <c r="O32" i="10"/>
  <c r="P32" i="10" s="1"/>
  <c r="Z31" i="10"/>
  <c r="O31" i="10"/>
  <c r="P31" i="10" s="1"/>
  <c r="Z30" i="10"/>
  <c r="O30" i="10"/>
  <c r="P30" i="10" s="1"/>
  <c r="Z29" i="10"/>
  <c r="O29" i="10"/>
  <c r="P29" i="10" s="1"/>
  <c r="Z28" i="10"/>
  <c r="O28" i="10"/>
  <c r="P28" i="10" s="1"/>
  <c r="Z27" i="10"/>
  <c r="O27" i="10"/>
  <c r="Z26" i="10"/>
  <c r="R26" i="10"/>
  <c r="S26" i="10" s="1"/>
  <c r="T26" i="10" s="1"/>
  <c r="O26" i="10"/>
  <c r="P26" i="10" s="1"/>
  <c r="Z25" i="10"/>
  <c r="O25" i="10"/>
  <c r="P25" i="10" s="1"/>
  <c r="Z24" i="10"/>
  <c r="O24" i="10"/>
  <c r="P24" i="10" s="1"/>
  <c r="Z23" i="10"/>
  <c r="O23" i="10"/>
  <c r="P23" i="10" s="1"/>
  <c r="Z22" i="10"/>
  <c r="R22" i="10"/>
  <c r="S22" i="10" s="1"/>
  <c r="T22" i="10" s="1"/>
  <c r="O22" i="10"/>
  <c r="P22" i="10" s="1"/>
  <c r="Z21" i="10"/>
  <c r="O21" i="10"/>
  <c r="P21" i="10" s="1"/>
  <c r="R24" i="10" l="1"/>
  <c r="S24" i="10" s="1"/>
  <c r="T24" i="10" s="1"/>
  <c r="R73" i="10"/>
  <c r="S73" i="10" s="1"/>
  <c r="T73" i="10" s="1"/>
  <c r="Z73" i="10"/>
  <c r="R21" i="10"/>
  <c r="S21" i="10" s="1"/>
  <c r="T21" i="10" s="1"/>
  <c r="R23" i="10"/>
  <c r="S23" i="10" s="1"/>
  <c r="T23" i="10" s="1"/>
  <c r="R25" i="10"/>
  <c r="S25" i="10" s="1"/>
  <c r="T25" i="10" s="1"/>
  <c r="R27" i="10"/>
  <c r="S27" i="10" s="1"/>
  <c r="T27" i="10" s="1"/>
  <c r="P27" i="10"/>
  <c r="R28" i="10"/>
  <c r="S28" i="10" s="1"/>
  <c r="T28" i="10" s="1"/>
  <c r="R29" i="10"/>
  <c r="S29" i="10" s="1"/>
  <c r="T29" i="10" s="1"/>
  <c r="R30" i="10"/>
  <c r="S30" i="10" s="1"/>
  <c r="T30" i="10" s="1"/>
  <c r="R31" i="10"/>
  <c r="S31" i="10" s="1"/>
  <c r="T31" i="10" s="1"/>
  <c r="R32" i="10"/>
  <c r="S32" i="10" s="1"/>
  <c r="T32" i="10" s="1"/>
  <c r="R33" i="10"/>
  <c r="S33" i="10" s="1"/>
  <c r="T33" i="10" s="1"/>
  <c r="R34" i="10"/>
  <c r="S34" i="10" s="1"/>
  <c r="T34" i="10" s="1"/>
  <c r="R35" i="10"/>
  <c r="S35" i="10" s="1"/>
  <c r="T35" i="10" s="1"/>
  <c r="R36" i="10"/>
  <c r="S36" i="10" s="1"/>
  <c r="T36" i="10" s="1"/>
  <c r="R37" i="10"/>
  <c r="S37" i="10" s="1"/>
  <c r="T37" i="10" s="1"/>
  <c r="R38" i="10"/>
  <c r="S38" i="10" s="1"/>
  <c r="T38" i="10" s="1"/>
  <c r="R39" i="10"/>
  <c r="S39" i="10" s="1"/>
  <c r="T39" i="10" s="1"/>
  <c r="R40" i="10"/>
  <c r="S40" i="10" s="1"/>
  <c r="T40" i="10" s="1"/>
  <c r="R41" i="10"/>
  <c r="S41" i="10" s="1"/>
  <c r="T41" i="10" s="1"/>
  <c r="R42" i="10"/>
  <c r="S42" i="10" s="1"/>
  <c r="T42" i="10" s="1"/>
  <c r="R43" i="10"/>
  <c r="S43" i="10" s="1"/>
  <c r="T43" i="10" s="1"/>
  <c r="R44" i="10"/>
  <c r="S44" i="10" s="1"/>
  <c r="T44" i="10" s="1"/>
  <c r="R45" i="10"/>
  <c r="S45" i="10" s="1"/>
  <c r="T45" i="10" s="1"/>
  <c r="R46" i="10"/>
  <c r="S46" i="10" s="1"/>
  <c r="T46" i="10" s="1"/>
  <c r="R47" i="10"/>
  <c r="S47" i="10" s="1"/>
  <c r="T47" i="10" s="1"/>
  <c r="R48" i="10"/>
  <c r="S48" i="10" s="1"/>
  <c r="T48" i="10" s="1"/>
  <c r="R49" i="10"/>
  <c r="S49" i="10" s="1"/>
  <c r="T49" i="10" s="1"/>
  <c r="R50" i="10"/>
  <c r="S50" i="10" s="1"/>
  <c r="T50" i="10" s="1"/>
  <c r="R51" i="10"/>
  <c r="S51" i="10" s="1"/>
  <c r="T51" i="10" s="1"/>
  <c r="R52" i="10"/>
  <c r="S52" i="10" s="1"/>
  <c r="T52" i="10" s="1"/>
  <c r="R53" i="10"/>
  <c r="S53" i="10" s="1"/>
  <c r="T53" i="10" s="1"/>
  <c r="R54" i="10"/>
  <c r="S54" i="10" s="1"/>
  <c r="T54" i="10" s="1"/>
  <c r="R55" i="10"/>
  <c r="S55" i="10" s="1"/>
  <c r="T55" i="10" s="1"/>
  <c r="R56" i="10"/>
  <c r="S56" i="10" s="1"/>
  <c r="T56" i="10" s="1"/>
  <c r="R57" i="10"/>
  <c r="S57" i="10" s="1"/>
  <c r="T57" i="10" s="1"/>
  <c r="R58" i="10"/>
  <c r="S58" i="10" s="1"/>
  <c r="T58" i="10" s="1"/>
  <c r="R59" i="10"/>
  <c r="S59" i="10" s="1"/>
  <c r="T59" i="10" s="1"/>
  <c r="R60" i="10"/>
  <c r="S60" i="10" s="1"/>
  <c r="T60" i="10" s="1"/>
  <c r="R61" i="10"/>
  <c r="S61" i="10" s="1"/>
  <c r="T61" i="10" s="1"/>
  <c r="R62" i="10"/>
  <c r="S62" i="10" s="1"/>
  <c r="T62" i="10" s="1"/>
  <c r="R63" i="10"/>
  <c r="S63" i="10" s="1"/>
  <c r="T63" i="10" s="1"/>
  <c r="R64" i="10"/>
  <c r="S64" i="10" s="1"/>
  <c r="T64" i="10" s="1"/>
  <c r="R65" i="10"/>
  <c r="S65" i="10" s="1"/>
  <c r="T65" i="10" s="1"/>
  <c r="R66" i="10"/>
  <c r="S66" i="10" s="1"/>
  <c r="T66" i="10" s="1"/>
  <c r="R67" i="10"/>
  <c r="S67" i="10" s="1"/>
  <c r="T67" i="10" s="1"/>
  <c r="R68" i="10"/>
  <c r="S68" i="10" s="1"/>
  <c r="T68" i="10" s="1"/>
  <c r="R69" i="10"/>
  <c r="S69" i="10" s="1"/>
  <c r="T69" i="10" s="1"/>
  <c r="R70" i="10"/>
  <c r="S70" i="10" s="1"/>
  <c r="T70" i="10" s="1"/>
  <c r="R71" i="10"/>
  <c r="S71" i="10" s="1"/>
  <c r="T71" i="10" s="1"/>
  <c r="R72" i="10"/>
  <c r="S72" i="10" s="1"/>
  <c r="T72" i="10" s="1"/>
  <c r="Z19" i="10" l="1"/>
  <c r="Z18" i="10"/>
  <c r="Z8" i="10" l="1"/>
  <c r="Z9" i="10"/>
  <c r="Z10" i="10"/>
  <c r="Z11" i="10"/>
  <c r="Z12" i="10"/>
  <c r="Z13" i="10"/>
  <c r="Z14" i="10"/>
  <c r="Z15" i="10"/>
  <c r="Z16" i="10"/>
  <c r="Z17" i="10"/>
  <c r="Z7" i="10"/>
  <c r="Z20" i="10"/>
  <c r="O16" i="10" l="1"/>
  <c r="P16" i="10" s="1"/>
  <c r="R16" i="10" l="1"/>
  <c r="S16" i="10" s="1"/>
  <c r="T16" i="10" s="1"/>
  <c r="O11" i="10"/>
  <c r="P11" i="10" l="1"/>
  <c r="R11" i="10"/>
  <c r="S11" i="10" s="1"/>
  <c r="T11" i="10" s="1"/>
  <c r="O7" i="10"/>
  <c r="P7" i="10" l="1"/>
  <c r="R7" i="10"/>
  <c r="S7" i="10" s="1"/>
  <c r="T7" i="10" s="1"/>
  <c r="O18" i="10"/>
  <c r="O20" i="10"/>
  <c r="O19" i="10"/>
  <c r="P18" i="10" l="1"/>
  <c r="R18" i="10"/>
  <c r="S18" i="10" s="1"/>
  <c r="T18" i="10" s="1"/>
  <c r="P19" i="10"/>
  <c r="R19" i="10"/>
  <c r="S19" i="10" s="1"/>
  <c r="T19" i="10" s="1"/>
  <c r="P20" i="10"/>
  <c r="R20" i="10"/>
  <c r="S20" i="10" s="1"/>
  <c r="T20" i="10" s="1"/>
  <c r="O15" i="10"/>
  <c r="P15" i="10" l="1"/>
  <c r="R15" i="10"/>
  <c r="S15" i="10" s="1"/>
  <c r="T15" i="10" s="1"/>
  <c r="O8" i="10" l="1"/>
  <c r="O9" i="10"/>
  <c r="O10" i="10"/>
  <c r="O12" i="10"/>
  <c r="O13" i="10"/>
  <c r="O14" i="10"/>
  <c r="O17" i="10"/>
  <c r="P17" i="10" l="1"/>
  <c r="R17" i="10"/>
  <c r="S17" i="10" s="1"/>
  <c r="T17" i="10" s="1"/>
  <c r="P12" i="10"/>
  <c r="R12" i="10"/>
  <c r="S12" i="10" s="1"/>
  <c r="T12" i="10" s="1"/>
  <c r="P14" i="10"/>
  <c r="R14" i="10"/>
  <c r="S14" i="10" s="1"/>
  <c r="T14" i="10" s="1"/>
  <c r="P13" i="10"/>
  <c r="R13" i="10"/>
  <c r="S13" i="10" s="1"/>
  <c r="T13" i="10" s="1"/>
  <c r="P8" i="10"/>
  <c r="R8" i="10"/>
  <c r="S8" i="10" s="1"/>
  <c r="T8" i="10" s="1"/>
  <c r="P10" i="10"/>
  <c r="R10" i="10"/>
  <c r="S10" i="10" s="1"/>
  <c r="T10" i="10" s="1"/>
  <c r="P9" i="10"/>
  <c r="R9" i="10"/>
  <c r="S9" i="10" s="1"/>
  <c r="T9" i="10" s="1"/>
</calcChain>
</file>

<file path=xl/sharedStrings.xml><?xml version="1.0" encoding="utf-8"?>
<sst xmlns="http://schemas.openxmlformats.org/spreadsheetml/2006/main" count="1175" uniqueCount="569">
  <si>
    <t>OBSERVACIONES</t>
  </si>
  <si>
    <t>SI</t>
  </si>
  <si>
    <t>FECHA DE INSPECCIÓN:</t>
  </si>
  <si>
    <t>CLASIFICACIÓN</t>
  </si>
  <si>
    <t>NO</t>
  </si>
  <si>
    <t>PROCESO</t>
  </si>
  <si>
    <t>ZONA/LUGAR</t>
  </si>
  <si>
    <t>ACTIVIDADES</t>
  </si>
  <si>
    <t>TAREAS</t>
  </si>
  <si>
    <t>RUTINARIO (SI O NO)</t>
  </si>
  <si>
    <t>PELIGRO (FUENTE, SITUACIÓN O ACTO)</t>
  </si>
  <si>
    <t>EFECTOS POSIBLES</t>
  </si>
  <si>
    <t>CONTROLES EXISTENTES</t>
  </si>
  <si>
    <t>EVALUACIÓN DE RIESGO</t>
  </si>
  <si>
    <t>VALORACIÓN DEL RIESGO</t>
  </si>
  <si>
    <t>EXPUESTOS</t>
  </si>
  <si>
    <t>CRITERIOS PARA ESTABLECER CONTROLES</t>
  </si>
  <si>
    <t>MEDIDAS DE INTERVENCIÓN</t>
  </si>
  <si>
    <t>DESCRIPCIÓN</t>
  </si>
  <si>
    <t>SALUD</t>
  </si>
  <si>
    <t>SEGURIDAD</t>
  </si>
  <si>
    <t>FUENTE</t>
  </si>
  <si>
    <t>MEDIO</t>
  </si>
  <si>
    <t>INDIVIDUO</t>
  </si>
  <si>
    <t>NIVEL DE DEFICIENCIA</t>
  </si>
  <si>
    <t>NIVEL DE EXPOSICIÓN</t>
  </si>
  <si>
    <t>NIVEL DE PROBABILIDAD (NP= ND *NE)</t>
  </si>
  <si>
    <t>INTERPRETACIÓN DEL NIVEL DE PROBABILIDAD</t>
  </si>
  <si>
    <t>NIVEL DE CONSECUENCIA</t>
  </si>
  <si>
    <t>NIVEL DE RIESGO (NR) E INTERVENCIÓN</t>
  </si>
  <si>
    <t>INTERPRETACIÓN DEL NIVEL DEL RIESGO (NR)</t>
  </si>
  <si>
    <t>ACEPTABILIDAD DEL RIESGO</t>
  </si>
  <si>
    <t>PLANTA</t>
  </si>
  <si>
    <t>TEMPORALES</t>
  </si>
  <si>
    <t>DE COOPERATIVAS</t>
  </si>
  <si>
    <t>VISITANTES</t>
  </si>
  <si>
    <t>CONTRATISTAS O INDEPENDIENTE</t>
  </si>
  <si>
    <t>TOTAL DE EXPUESTOS</t>
  </si>
  <si>
    <t>TIEMPO DE EXPOSICIÓN EXPUESTOS</t>
  </si>
  <si>
    <t>PEOR CONSECUENCIA</t>
  </si>
  <si>
    <t>EXISTENCIA REQUISITO LEGAL ESPECIFICO ASOCIADO (SI o NO)</t>
  </si>
  <si>
    <t>ELIMINACIÓN</t>
  </si>
  <si>
    <t>SUSTITUCIÓN</t>
  </si>
  <si>
    <t>CONTROLES DE INGENIERIA</t>
  </si>
  <si>
    <t>CONTROLES ADMINISTRATIVOS, SEÑALIZACIÓN, ADVERTENCIA.</t>
  </si>
  <si>
    <t>EQUIPOS/ ELEMENTOS DE PROTECCIÓN PERSONAL</t>
  </si>
  <si>
    <t>si</t>
  </si>
  <si>
    <t>ORDEN Y ASEO</t>
  </si>
  <si>
    <t>DATOS BÁSICOS</t>
  </si>
  <si>
    <r>
      <t>BOTIQUIN DE PRIMEROS AUXILIOS</t>
    </r>
    <r>
      <rPr>
        <sz val="9"/>
        <color indexed="8"/>
        <rFont val="Arial"/>
        <family val="2"/>
      </rPr>
      <t xml:space="preserve">      Convenciones:        F: Faltante;   B : Bueno;   M: Malo o defectuoso</t>
    </r>
  </si>
  <si>
    <t>N° BOTIQUÍN / UBICACIÓN:</t>
  </si>
  <si>
    <t>dd/mm/aa</t>
  </si>
  <si>
    <t>Los elementos inspeccionados deben estar vigentes y en perfectas condiciones especialmente de asepsia de lo contrario se debe considerar el elemento como faltante</t>
  </si>
  <si>
    <t>N°</t>
  </si>
  <si>
    <t>GENERALIDADES DEL BOTIQUÍN</t>
  </si>
  <si>
    <t>B</t>
  </si>
  <si>
    <t>M</t>
  </si>
  <si>
    <t>F</t>
  </si>
  <si>
    <t>Ubicación (No sobre piso, Protección condiciones ambientales)</t>
  </si>
  <si>
    <t xml:space="preserve">Señalización y visibilidad </t>
  </si>
  <si>
    <t>Acceso (facilidad de puesta en uso - no candados; no obstáculos en el área para acceso)</t>
  </si>
  <si>
    <t>Estado de empaque (maletín o caja de herramientas…)</t>
  </si>
  <si>
    <t>COMPONENTES</t>
  </si>
  <si>
    <t>Unidad</t>
  </si>
  <si>
    <t>Cantidad Mínima</t>
  </si>
  <si>
    <t>Cantidad Disponible</t>
  </si>
  <si>
    <t>vigencia</t>
  </si>
  <si>
    <t>YODOPODIBIDONA</t>
  </si>
  <si>
    <t>Und</t>
  </si>
  <si>
    <t>ALCOHOL ANTISEPTICO 750 ML</t>
  </si>
  <si>
    <t>GASA (paquete)</t>
  </si>
  <si>
    <t>ALGODÓN (Limpieza de elementos botiquin)</t>
  </si>
  <si>
    <t>TOALLAS HIGIENICAS</t>
  </si>
  <si>
    <t>MICROPORE</t>
  </si>
  <si>
    <t xml:space="preserve">JUEGO DE ESPARADRAPO DE 3" y 5" </t>
  </si>
  <si>
    <t>JUEGO DE VENDAS ELASTICAS DE 3*5 Y 5*5"</t>
  </si>
  <si>
    <t>mt</t>
  </si>
  <si>
    <t>JUEGO DE VENDAS FIJAS DE 3*5 Y 5*5"</t>
  </si>
  <si>
    <t>und</t>
  </si>
  <si>
    <t>CURITAS</t>
  </si>
  <si>
    <t>BAJA LENGUAS</t>
  </si>
  <si>
    <t>SUERO ANTIOFODICO POLIVALENTE</t>
  </si>
  <si>
    <t>SUERO FISIOLOGICO 500ML</t>
  </si>
  <si>
    <t>SUERO ORAL</t>
  </si>
  <si>
    <t>AGUA DESTILADA</t>
  </si>
  <si>
    <t>JERINGAS DE 5 ML</t>
  </si>
  <si>
    <t>SET CINTAS SEÑALIZACIÒN TRIAGE</t>
  </si>
  <si>
    <t>INSPECTOR:</t>
  </si>
  <si>
    <t>FIRMA DE INSPECTOR:</t>
  </si>
  <si>
    <t>NO
(Debe ser retirado del área y notificado a mi jefe inmediato)</t>
  </si>
  <si>
    <t>DESCRIPCIÓN:</t>
  </si>
  <si>
    <t xml:space="preserve">Lugar:    </t>
  </si>
  <si>
    <t xml:space="preserve">Proyecto: </t>
  </si>
  <si>
    <t>Página 2 de 2</t>
  </si>
  <si>
    <r>
      <rPr>
        <b/>
        <sz val="14"/>
        <color indexed="8"/>
        <rFont val="Arial"/>
        <family val="2"/>
      </rPr>
      <t xml:space="preserve">INMOVILIZADORES DE EXTREMIDADES </t>
    </r>
    <r>
      <rPr>
        <sz val="8"/>
        <color indexed="8"/>
        <rFont val="Arial"/>
        <family val="2"/>
      </rPr>
      <t xml:space="preserve">     Convenciones:        B : Bueno;   M: Malo o defectuoso;   F: Faltante      </t>
    </r>
  </si>
  <si>
    <t>N°INMOVILIZADOR / UBICACIÓN:</t>
  </si>
  <si>
    <t xml:space="preserve">FECHA INSPECCIÓN:  </t>
  </si>
  <si>
    <t>Ubicación (junto con Botiquin o Camilla)</t>
  </si>
  <si>
    <t>Acceso (facilidad de puesta en uso)</t>
  </si>
  <si>
    <t>Protección condiciones ambientales</t>
  </si>
  <si>
    <t>Estado de material constitutivo</t>
  </si>
  <si>
    <t>Movimiento de partes</t>
  </si>
  <si>
    <t>Sujetadores</t>
  </si>
  <si>
    <r>
      <rPr>
        <b/>
        <sz val="14"/>
        <color indexed="8"/>
        <rFont val="Arial"/>
        <family val="2"/>
      </rPr>
      <t xml:space="preserve">CAMILLA INSPECCIONADA </t>
    </r>
    <r>
      <rPr>
        <b/>
        <sz val="12"/>
        <color indexed="8"/>
        <rFont val="Arial"/>
        <family val="2"/>
      </rPr>
      <t xml:space="preserve">   </t>
    </r>
    <r>
      <rPr>
        <sz val="8"/>
        <color indexed="8"/>
        <rFont val="Arial"/>
        <family val="2"/>
      </rPr>
      <t xml:space="preserve">Convenciones:        B : Bueno;   M: Malo o defectuoso;   F: Faltante      </t>
    </r>
    <r>
      <rPr>
        <b/>
        <sz val="12"/>
        <color indexed="8"/>
        <rFont val="Arial"/>
        <family val="2"/>
      </rPr>
      <t xml:space="preserve">    </t>
    </r>
  </si>
  <si>
    <t>N°CAMILLA / UBICACIÓN:</t>
  </si>
  <si>
    <t>Ubicación (visibilidad)</t>
  </si>
  <si>
    <t>Señalización</t>
  </si>
  <si>
    <t>Estado general superficie</t>
  </si>
  <si>
    <t>Sujetadores para cargue</t>
  </si>
  <si>
    <t>Correas de seguridad</t>
  </si>
  <si>
    <t>Estado inmovilizador cervical camilla (si aplica)</t>
  </si>
  <si>
    <t>Descripción</t>
  </si>
  <si>
    <t>INSPECCIÓN DE ELEMENTOS DE PRIMEROS AUXILIOS</t>
  </si>
  <si>
    <r>
      <rPr>
        <b/>
        <sz val="11"/>
        <color theme="1"/>
        <rFont val="Arial"/>
        <family val="2"/>
      </rPr>
      <t>CUMPLIMIENTO:</t>
    </r>
    <r>
      <rPr>
        <sz val="11"/>
        <color theme="1"/>
        <rFont val="Arial"/>
        <family val="2"/>
      </rPr>
      <t xml:space="preserve">
Yo como autoridad SG-SST del área he verificado que el elemento inspeccionado cumple para permanecer en sitio</t>
    </r>
  </si>
  <si>
    <t>II</t>
  </si>
  <si>
    <t>I</t>
  </si>
  <si>
    <t>III</t>
  </si>
  <si>
    <t>nivel de eficiencia</t>
  </si>
  <si>
    <t>nivel de exposicion</t>
  </si>
  <si>
    <t>nivel de probabilidad</t>
  </si>
  <si>
    <t>interpretacion del nivel de probabilida</t>
  </si>
  <si>
    <t>bajo</t>
  </si>
  <si>
    <t>media</t>
  </si>
  <si>
    <t>muy alto</t>
  </si>
  <si>
    <t>alto</t>
  </si>
  <si>
    <t>IV</t>
  </si>
  <si>
    <t xml:space="preserve">ACEPTABLE </t>
  </si>
  <si>
    <t>NO ACEPTABLE</t>
  </si>
  <si>
    <t>MEJORABLE</t>
  </si>
  <si>
    <t>BAJO</t>
  </si>
  <si>
    <t>ALTO</t>
  </si>
  <si>
    <t>MUY ALTO</t>
  </si>
  <si>
    <t>600 A 4000</t>
  </si>
  <si>
    <t>40 A 120</t>
  </si>
  <si>
    <t>ACEPTABLE CON CONTROL ESPECIFICO</t>
  </si>
  <si>
    <t>150 A 500</t>
  </si>
  <si>
    <t>NIVEL DE CONCECUENCIA</t>
  </si>
  <si>
    <r>
      <rPr>
        <b/>
        <sz val="10"/>
        <color indexed="8"/>
        <rFont val="Arial"/>
        <family val="2"/>
      </rPr>
      <t>PROCESO:</t>
    </r>
    <r>
      <rPr>
        <sz val="10"/>
        <color indexed="8"/>
        <rFont val="Arial"/>
        <family val="2"/>
      </rPr>
      <t xml:space="preserve"> Especifique el proceso donde se están identificando las condiciones de trabajo.</t>
    </r>
  </si>
  <si>
    <t>Nivel de Deficiencia</t>
  </si>
  <si>
    <t>ND</t>
  </si>
  <si>
    <t>Significado</t>
  </si>
  <si>
    <t>Muy Alto (MA)</t>
  </si>
  <si>
    <t>Se han detectado peligros que determinan como muy posible la generación de incidentes, o la eficacia del conjunto de medidas preventivas existentes respecto al riesgo es nula o no existe o ambos.</t>
  </si>
  <si>
    <r>
      <rPr>
        <b/>
        <sz val="10"/>
        <color indexed="8"/>
        <rFont val="Arial"/>
        <family val="2"/>
      </rPr>
      <t>ACTIVIDAD RUTINARIA:</t>
    </r>
    <r>
      <rPr>
        <sz val="10"/>
        <color indexed="8"/>
        <rFont val="Arial"/>
        <family val="2"/>
      </rPr>
      <t xml:space="preserve"> Actividad que forma parte de la operación normal de la organización, se ha planificado y es estandarizable.</t>
    </r>
  </si>
  <si>
    <t>Alto (A)</t>
  </si>
  <si>
    <t>Se han detectado algunos peligros que pueden dar lugar a consecuencias significativas, o la eficacia del conjunto de medidas preventivas existentes es baja, o ambos.</t>
  </si>
  <si>
    <r>
      <rPr>
        <b/>
        <sz val="10"/>
        <color indexed="8"/>
        <rFont val="Arial"/>
        <family val="2"/>
      </rPr>
      <t>ACTIVIDAD NO RUTINARIA:</t>
    </r>
    <r>
      <rPr>
        <sz val="10"/>
        <color indexed="8"/>
        <rFont val="Arial"/>
        <family val="2"/>
      </rPr>
      <t xml:space="preserve"> Actividad que no forma parte de la operación normal de la organización, que no estandarizable debido a la diversidad de escenarios y condiciones bajo las cuales pudiera presentarse.</t>
    </r>
  </si>
  <si>
    <t>Medio (M)</t>
  </si>
  <si>
    <t>Se han detectado peligros que pueden dar lugar a consecuencias poco significativas o de menor importancia, o la eficacia del conjunto de medidas preventivas existentes es moderada, o ambos.</t>
  </si>
  <si>
    <r>
      <rPr>
        <b/>
        <sz val="10"/>
        <color indexed="8"/>
        <rFont val="Arial"/>
        <family val="2"/>
      </rPr>
      <t>EXPUESTOS</t>
    </r>
    <r>
      <rPr>
        <sz val="10"/>
        <color indexed="8"/>
        <rFont val="Arial"/>
        <family val="2"/>
      </rPr>
      <t>: Escriba el número de personas expuestas directa a un(os) peligro(s).  Especifique si son de vinculados, temporales, de cooperativas o independientes.</t>
    </r>
  </si>
  <si>
    <t>Bajo (B)</t>
  </si>
  <si>
    <t>No se asigna valor</t>
  </si>
  <si>
    <t>No se ha detectado anomalía destacable alguna, o la eficacia del conjunto de medidas preventivas existentes es alta, o ambos.  El riesgo está controlado.</t>
  </si>
  <si>
    <r>
      <rPr>
        <b/>
        <sz val="10"/>
        <color indexed="8"/>
        <rFont val="Arial"/>
        <family val="2"/>
      </rPr>
      <t>PELIGRO:</t>
    </r>
    <r>
      <rPr>
        <sz val="10"/>
        <color indexed="8"/>
        <rFont val="Arial"/>
        <family val="2"/>
      </rPr>
      <t xml:space="preserve"> Fuente, situación o acto con potencial de daño en términos de enfermedad o lesión a las personas, o una combinación de estos (NTC OHSAS 18001).</t>
    </r>
  </si>
  <si>
    <t>Nivel de Exposición (NE)</t>
  </si>
  <si>
    <t>NE</t>
  </si>
  <si>
    <t>Continua (EC)</t>
  </si>
  <si>
    <t>La situación de exposición se presenta sin interrupción o varias veces con tiempo prolongado durante la jornada laboral.</t>
  </si>
  <si>
    <r>
      <rPr>
        <b/>
        <sz val="10"/>
        <color indexed="8"/>
        <rFont val="Arial"/>
        <family val="2"/>
      </rPr>
      <t>EFECTOS POSIBLES:</t>
    </r>
    <r>
      <rPr>
        <sz val="10"/>
        <color indexed="8"/>
        <rFont val="Arial"/>
        <family val="2"/>
      </rPr>
      <t xml:space="preserve"> Describa los efectos que reflejen las consecuencias de cada peligro identificado, es decir que se tengan en cuenta consecuencias a corto plazo como los de seguridad (accidente de trabajo), y las de largo plazo como las enfermedades.</t>
    </r>
  </si>
  <si>
    <t>Frecuente (EF)</t>
  </si>
  <si>
    <t>La situación de exposición se presenta varias veces durante la jornada laboral por tiempos cortos.</t>
  </si>
  <si>
    <t>Ocasional (EO)</t>
  </si>
  <si>
    <t>La situación de exposición se presenta alguna vez durante la jornada laboral y por un periodo de tiempo corto.</t>
  </si>
  <si>
    <t>Esporádica (EE)</t>
  </si>
  <si>
    <t>La situación de exposición se presenta de manera eventual.</t>
  </si>
  <si>
    <r>
      <rPr>
        <b/>
        <sz val="10"/>
        <color indexed="8"/>
        <rFont val="Arial"/>
        <family val="2"/>
      </rPr>
      <t>CONDICIONES DE HIGIENE:</t>
    </r>
    <r>
      <rPr>
        <sz val="10"/>
        <color indexed="8"/>
        <rFont val="Arial"/>
        <family val="2"/>
      </rPr>
      <t xml:space="preserve"> Son los peligros físicos, químicos, y biológicos que puedan generar enfermedades.</t>
    </r>
  </si>
  <si>
    <t>Nivel de Probabilidad (NP)</t>
  </si>
  <si>
    <t>NP</t>
  </si>
  <si>
    <r>
      <rPr>
        <b/>
        <sz val="10"/>
        <color indexed="8"/>
        <rFont val="Arial"/>
        <family val="2"/>
      </rPr>
      <t>CONDICIONES PSICOSOCIALES:</t>
    </r>
    <r>
      <rPr>
        <sz val="10"/>
        <color indexed="8"/>
        <rFont val="Arial"/>
        <family val="2"/>
      </rPr>
      <t xml:space="preserve">  Comprenden los aspectos intralaborales, los extralaborales o externos de la organización y las condiciones individuales o características intrínsecas del trabajador, los cuales en una interrelación dinámica, mediante percepciones y experiencias, influyen en la salud y el desempeño de las personas. Para el objeto de este instrumento no se incluirá la identificación de factor de riesgo sicosocial pues esta requiere el uso de otras herramientas especializadas.</t>
    </r>
  </si>
  <si>
    <t>Entre 40 y 24</t>
  </si>
  <si>
    <t>Situación deficiente con exposición continua, o muy deficiente con exposición frecuente.  Normalmente la materialización del riesgo ocurre con frecuencia.</t>
  </si>
  <si>
    <t>Entre 20 y 10</t>
  </si>
  <si>
    <t>Situación deficiente con exposición frecuente u ocasional, o bien situación muy deficiente con exposición ocasional o esporádica.  La materialización del riesgo es posible que suceda varias veces en la vida laboral.</t>
  </si>
  <si>
    <r>
      <rPr>
        <b/>
        <sz val="10"/>
        <color indexed="8"/>
        <rFont val="Arial"/>
        <family val="2"/>
      </rPr>
      <t>CONDICIONES BIOMECÁNICAS:</t>
    </r>
    <r>
      <rPr>
        <sz val="10"/>
        <color indexed="8"/>
        <rFont val="Arial"/>
        <family val="2"/>
      </rPr>
      <t xml:space="preserve"> Son los peligros de carga dinámica o estática que pueden desencadenar incidentes y enfermedades.</t>
    </r>
  </si>
  <si>
    <t>Entre 8 y 10</t>
  </si>
  <si>
    <t>Situación deficiente con exposición esporádica, o bien situación mejorable con exposición continuada o frecuente.  Es posible que suceda el daño alguna vez.</t>
  </si>
  <si>
    <r>
      <rPr>
        <b/>
        <sz val="10"/>
        <color indexed="8"/>
        <rFont val="Arial"/>
        <family val="2"/>
      </rPr>
      <t>CONDICIONES DE SEGURIDAD:</t>
    </r>
    <r>
      <rPr>
        <sz val="10"/>
        <color indexed="8"/>
        <rFont val="Arial"/>
        <family val="2"/>
      </rPr>
      <t xml:space="preserve"> Son los peligros mecánicos, eléctricos, locativos, tecnológicos y de tránsito que puedan desencadenar incidentes.</t>
    </r>
  </si>
  <si>
    <t>Entre 4 y 2</t>
  </si>
  <si>
    <t xml:space="preserve">Situación mejorable con exposición ocasional o esporádica, o situación sin anomalía destacable con cualquier nivel de exposición.  No es esperable que se materialice el riesgo, aunque puede ser concebible. </t>
  </si>
  <si>
    <r>
      <t xml:space="preserve">RENDIMIENTOS NATURALES: </t>
    </r>
    <r>
      <rPr>
        <sz val="10"/>
        <color indexed="8"/>
        <rFont val="Arial"/>
        <family val="2"/>
      </rPr>
      <t>Son los fenómenos naturales que afectan la seguridad y bienestar de las personas en el desarrollo de una actividad.</t>
    </r>
  </si>
  <si>
    <t>Nivel de Consecuencias (NC)</t>
  </si>
  <si>
    <t>NC</t>
  </si>
  <si>
    <t>Significado
Daños Personales</t>
  </si>
  <si>
    <t>CONDICIONES DE HIGIENE</t>
  </si>
  <si>
    <t>CONDICIONES PSICOSOCIALES</t>
  </si>
  <si>
    <t>CONDICIONES BIOMECÁNICAS</t>
  </si>
  <si>
    <t>Mortal o catastrófico (M)</t>
  </si>
  <si>
    <t>Muerte (s).</t>
  </si>
  <si>
    <t>Muy Grave</t>
  </si>
  <si>
    <t>Lesiones graves irreparables (incapacidad permanente parcial o invalidez).</t>
  </si>
  <si>
    <t>Gestión organizacional (estilo de mando, pago, contratación, participación, inducción y capacitación, bienestar social, evaluación del desempeño, manejo de cambios)</t>
  </si>
  <si>
    <t>Postura (prolongada mantenida, forzada, antigravitaciones)</t>
  </si>
  <si>
    <t>Grave</t>
  </si>
  <si>
    <t>Lesiones con incapacidad laboral temporal.</t>
  </si>
  <si>
    <t>Virus</t>
  </si>
  <si>
    <t>Leve</t>
  </si>
  <si>
    <t>Lesiones que no requieren hospitalización.</t>
  </si>
  <si>
    <t>Bacterias</t>
  </si>
  <si>
    <t>Esfuerzo</t>
  </si>
  <si>
    <t>Hongos</t>
  </si>
  <si>
    <t>Movimiento repetitivo</t>
  </si>
  <si>
    <t>Nivel de Riesgo y de intervención NR = NP X NC</t>
  </si>
  <si>
    <t>Ricketsias</t>
  </si>
  <si>
    <t>Manipulación manual de cargas</t>
  </si>
  <si>
    <t>40-24</t>
  </si>
  <si>
    <t>20-10</t>
  </si>
  <si>
    <t>8-6</t>
  </si>
  <si>
    <t>4-2</t>
  </si>
  <si>
    <t>Parásitos</t>
  </si>
  <si>
    <t>CONDICIONES DE SEGURIDAD</t>
  </si>
  <si>
    <t>I
4000 -2400</t>
  </si>
  <si>
    <t>I
2000-1200</t>
  </si>
  <si>
    <t>I
800-600</t>
  </si>
  <si>
    <t>II
400-200</t>
  </si>
  <si>
    <t>Picaduras</t>
  </si>
  <si>
    <t>Características de la organización del trabajo (comunicación, tecnología, organización del trabajo, demandas cualitativas y cuantitativas de la labor)</t>
  </si>
  <si>
    <t>Mecánico (elementos de máquinas, herramientas, piezas a trabajar, materiales proyectados sólidos o fluídos)</t>
  </si>
  <si>
    <t>I
2400-1440</t>
  </si>
  <si>
    <t>I
1200-600</t>
  </si>
  <si>
    <t>II
480-360</t>
  </si>
  <si>
    <t>II - III</t>
  </si>
  <si>
    <t>Mordeduras</t>
  </si>
  <si>
    <t>I
1000-600</t>
  </si>
  <si>
    <t>II
500-250</t>
  </si>
  <si>
    <t>II
200-150</t>
  </si>
  <si>
    <t>III
100-50</t>
  </si>
  <si>
    <t>Fluidos o excrementos</t>
  </si>
  <si>
    <t>II
400-240</t>
  </si>
  <si>
    <t>III
80-60</t>
  </si>
  <si>
    <t>III - IV</t>
  </si>
  <si>
    <t>FÍSICO</t>
  </si>
  <si>
    <t>Ruido (impacto, intermitente y continuo)</t>
  </si>
  <si>
    <t>Eléctrico (alta y baja tensión, estática)</t>
  </si>
  <si>
    <t>Nivel de Riesgo y de intervención</t>
  </si>
  <si>
    <t>NR</t>
  </si>
  <si>
    <t>Iluminación (luz visible por exceso o deficiencia)</t>
  </si>
  <si>
    <t>Características del grupo social del trabajo (relaciones, cohesión, calidad de interacciones, trabajo en equipo)</t>
  </si>
  <si>
    <t>Locativo (trabajo en alturas, trabajo en espacios confinados, almacenamiento, superficies de trabajo (irregularidades, deslizantes, con diferencia de nivel, condiciones de orden y aseo, caída de objetos)</t>
  </si>
  <si>
    <t>4000-600</t>
  </si>
  <si>
    <t>Situación crítica.  Suspender actividades hasta que el riesgo esté bajo control.  Intervención urgente.</t>
  </si>
  <si>
    <t>500-150</t>
  </si>
  <si>
    <t>Corregir y adoptar medidas de control inmediato.  Sin embargo, suspenda actividades si el nivel de consecuencia está por encima de 60.</t>
  </si>
  <si>
    <t>Vibración (cuerpo entero, segmentaria)</t>
  </si>
  <si>
    <t>120-40</t>
  </si>
  <si>
    <t xml:space="preserve">Mejorar si es posible.  Sería conveniente justificar la intervención y su rentabilidad. </t>
  </si>
  <si>
    <t>Mantener las medidas de control existentes, pero se deberían considerar soluciones o mejoras y se deben hacer comprobaciones periódicas para asegurar que el riesgo aún es tolerable.</t>
  </si>
  <si>
    <t>Temperaturas externas (calor y frío)</t>
  </si>
  <si>
    <t>Condiciones de la tarea (carga mental, contenido de la tarea, demandas emocionales, sistemas de control, definición de roles)</t>
  </si>
  <si>
    <t>ACEPTABILIDAD DEL RIESGO:</t>
  </si>
  <si>
    <t>Presión atmosférica (normal y ajustada)</t>
  </si>
  <si>
    <t>Tecnológico (explosión, fuga, derrame, incendio)</t>
  </si>
  <si>
    <t>Nivel de Riesgo (NR)</t>
  </si>
  <si>
    <t>No Aceptable</t>
  </si>
  <si>
    <t>Radiaciones ionizantes (rayos x, gama, beta y alfa)</t>
  </si>
  <si>
    <t>Público (tránsito, delincuencia común, agresiones)</t>
  </si>
  <si>
    <t>Interfase persona tarea (conocimientos, habilidades con relación a la demanda de la tarea, iniciativa, autonomía y reconocimiento, identificación de la persona con la tarea y la organización)</t>
  </si>
  <si>
    <t>Aceptable</t>
  </si>
  <si>
    <t>Radiaciones no ionizantes (láser, ultravioleta, infraroja)</t>
  </si>
  <si>
    <t>Sismo</t>
  </si>
  <si>
    <t>Disconfor térmico</t>
  </si>
  <si>
    <t>Terremoto</t>
  </si>
  <si>
    <r>
      <rPr>
        <b/>
        <sz val="10"/>
        <color indexed="8"/>
        <rFont val="Arial"/>
        <family val="2"/>
      </rPr>
      <t>MEDIDAS DE INTERVENCIÓN:</t>
    </r>
    <r>
      <rPr>
        <sz val="10"/>
        <color indexed="8"/>
        <rFont val="Arial"/>
        <family val="2"/>
      </rPr>
      <t xml:space="preserve"> Describa si se necesitan controles nuevos o mejorados según la jerarquía descrita considerando los costos relativos, los beneficios de la reducción de riesgos y la confiabilidad de las opciones disponibles.  Algunos ejemplos de estos son:</t>
    </r>
  </si>
  <si>
    <t>QUÍMICO</t>
  </si>
  <si>
    <t>Vendaval</t>
  </si>
  <si>
    <t>Polvos orgánicos e inorgánicos</t>
  </si>
  <si>
    <t>Inundación</t>
  </si>
  <si>
    <r>
      <rPr>
        <b/>
        <sz val="10"/>
        <color indexed="8"/>
        <rFont val="Arial"/>
        <family val="2"/>
      </rPr>
      <t>ELIMINACIÓN:</t>
    </r>
    <r>
      <rPr>
        <sz val="10"/>
        <color indexed="8"/>
        <rFont val="Arial"/>
        <family val="2"/>
      </rPr>
      <t xml:space="preserve"> Modificar un diseño para eliminar el peligro, por ejemplo, introducir dispositivos mecánicos de alzamiento para eliminar el peligro de manipulación manual.</t>
    </r>
  </si>
  <si>
    <t>Fibras</t>
  </si>
  <si>
    <t>Derrumbe</t>
  </si>
  <si>
    <r>
      <rPr>
        <b/>
        <sz val="10"/>
        <color indexed="8"/>
        <rFont val="Arial"/>
        <family val="2"/>
      </rPr>
      <t>SUSTITUCIÓN:</t>
    </r>
    <r>
      <rPr>
        <sz val="10"/>
        <color indexed="8"/>
        <rFont val="Arial"/>
        <family val="2"/>
      </rPr>
      <t xml:space="preserve"> Sustituir por un material menos peligroso o reducir la energía del sistema (por ejemplo, reducir la fuerza, el amperaje, la presión, la temperatura, etc.).</t>
    </r>
  </si>
  <si>
    <t>Líquidos (nieblas y rocíos)</t>
  </si>
  <si>
    <t>Precipitaciones (lluvias, granizadas, heladas)</t>
  </si>
  <si>
    <r>
      <rPr>
        <b/>
        <sz val="10"/>
        <color indexed="8"/>
        <rFont val="Arial"/>
        <family val="2"/>
      </rPr>
      <t xml:space="preserve">CONTROLES DE INGENIERÍA: </t>
    </r>
    <r>
      <rPr>
        <sz val="10"/>
        <color indexed="8"/>
        <rFont val="Arial"/>
        <family val="2"/>
      </rPr>
      <t>Instalar sistemas de ventilación, protección para las máquinas, enclavamiento, cerramientos acústicos, etc.</t>
    </r>
  </si>
  <si>
    <t>Gases y vapores</t>
  </si>
  <si>
    <r>
      <rPr>
        <b/>
        <sz val="10"/>
        <color indexed="8"/>
        <rFont val="Arial"/>
        <family val="2"/>
      </rPr>
      <t>SEÑALIZACIÓN, ADVERTENCIAS, Y/O CONTROLES ADMINISTRATIVOS:</t>
    </r>
    <r>
      <rPr>
        <sz val="10"/>
        <color indexed="8"/>
        <rFont val="Arial"/>
        <family val="2"/>
      </rPr>
      <t xml:space="preserve"> Instalación de alarmas, procedimientos de seguridad, inspecciones de los equipos, controles de acceso, capacitación del personal.</t>
    </r>
  </si>
  <si>
    <t>Humos metálicos y no metálicos</t>
  </si>
  <si>
    <t>Material particulado</t>
  </si>
  <si>
    <r>
      <rPr>
        <b/>
        <sz val="10"/>
        <color indexed="8"/>
        <rFont val="Arial"/>
        <family val="2"/>
      </rPr>
      <t>EQUIPOS DE PROTECCIÓN PERSONAL:</t>
    </r>
    <r>
      <rPr>
        <sz val="10"/>
        <color indexed="8"/>
        <rFont val="Arial"/>
        <family val="2"/>
      </rPr>
      <t xml:space="preserve"> Gafas de seguridad, protección auditiva, máscaras faciales, sistemas de detención de caídas, respiradores y guantes.</t>
    </r>
  </si>
  <si>
    <r>
      <rPr>
        <b/>
        <sz val="10"/>
        <color indexed="8"/>
        <rFont val="Arial"/>
        <family val="2"/>
      </rPr>
      <t>MEDIDAS DE CONTROL:</t>
    </r>
    <r>
      <rPr>
        <sz val="10"/>
        <color indexed="8"/>
        <rFont val="Arial"/>
        <family val="2"/>
      </rPr>
      <t xml:space="preserve"> Describa las medidas implementadas en la fuente, medio o persona con el fin de minimizar la ocurrencia de incidentes.</t>
    </r>
  </si>
  <si>
    <r>
      <rPr>
        <b/>
        <sz val="10"/>
        <color indexed="8"/>
        <rFont val="Arial"/>
        <family val="2"/>
      </rPr>
      <t>NIVEL DE RIESGO:</t>
    </r>
    <r>
      <rPr>
        <sz val="10"/>
        <color indexed="8"/>
        <rFont val="Arial"/>
        <family val="2"/>
      </rPr>
      <t xml:space="preserve"> Magnitud de un riesgo resultante del producto del Nivel de Probabilidad (NP) por el Nivel de Consecuencia (NC).</t>
    </r>
  </si>
  <si>
    <r>
      <rPr>
        <b/>
        <sz val="10"/>
        <color indexed="8"/>
        <rFont val="Arial"/>
        <family val="2"/>
      </rPr>
      <t>EVALUACIÓN DEL RIESGO:</t>
    </r>
    <r>
      <rPr>
        <sz val="10"/>
        <color indexed="8"/>
        <rFont val="Arial"/>
        <family val="2"/>
      </rPr>
      <t xml:space="preserve"> Proceso para determinar el nivel de riesgo asociado al nivel de probabilidad y el nivel de consecuencia. </t>
    </r>
  </si>
  <si>
    <r>
      <rPr>
        <b/>
        <sz val="10"/>
        <color indexed="8"/>
        <rFont val="Arial"/>
        <family val="2"/>
      </rPr>
      <t>NIVEL DE DEFICIENCIA (ND):</t>
    </r>
    <r>
      <rPr>
        <sz val="10"/>
        <color indexed="8"/>
        <rFont val="Arial"/>
        <family val="2"/>
      </rPr>
      <t xml:space="preserve"> Es la magnitud de la relación esperable entre (1) el conjunto de peligros detectados y su relación causal directa con posibles incidentes y (2) con la eficacia de las medidas preventivas existentes en un lugar de trabajo. </t>
    </r>
  </si>
  <si>
    <r>
      <rPr>
        <b/>
        <sz val="10"/>
        <color indexed="8"/>
        <rFont val="Arial"/>
        <family val="2"/>
      </rPr>
      <t>NIVEL DE EXPOSICIÓN (NE):</t>
    </r>
    <r>
      <rPr>
        <sz val="10"/>
        <color indexed="8"/>
        <rFont val="Arial"/>
        <family val="2"/>
      </rPr>
      <t xml:space="preserve"> Es la situación de exposición a un riesgo que se presenta en un tiempo determinado durante la jornada laboral.</t>
    </r>
  </si>
  <si>
    <r>
      <rPr>
        <b/>
        <sz val="10"/>
        <color indexed="8"/>
        <rFont val="Arial"/>
        <family val="2"/>
      </rPr>
      <t>NIVEL DE PROBABILIDAD (NP):</t>
    </r>
    <r>
      <rPr>
        <sz val="10"/>
        <color indexed="8"/>
        <rFont val="Arial"/>
        <family val="2"/>
      </rPr>
      <t xml:space="preserve"> Es el producto del Nivel de Deficiencia (ND) por el Nivel de Exposición (NE).</t>
    </r>
  </si>
  <si>
    <r>
      <rPr>
        <b/>
        <sz val="10"/>
        <color indexed="8"/>
        <rFont val="Arial"/>
        <family val="2"/>
      </rPr>
      <t>NIVEL DE CONSECUENCIA (NC):</t>
    </r>
    <r>
      <rPr>
        <sz val="10"/>
        <color indexed="8"/>
        <rFont val="Arial"/>
        <family val="2"/>
      </rPr>
      <t xml:space="preserve"> Es una medida de la severidad de las consecuencias.</t>
    </r>
  </si>
  <si>
    <t>INSTRUCTIVO PARA DILIGENCIAR LA MATRIZ DE RIESGO</t>
  </si>
  <si>
    <t>IDENTIFICACION DE PELIGROS, EVALUACION Y VALORACION DE LOS RIESGOS</t>
  </si>
  <si>
    <r>
      <rPr>
        <b/>
        <sz val="10"/>
        <color indexed="8"/>
        <rFont val="Arial"/>
        <family val="2"/>
      </rPr>
      <t>RIESGO</t>
    </r>
    <r>
      <rPr>
        <sz val="10"/>
        <color indexed="8"/>
        <rFont val="Arial"/>
        <family val="2"/>
      </rPr>
      <t>: Combinación de la probabilidad de que ocurra un(os) evento(s)  o exposición(es) peligroso(s), y la severidad de lesión o enfermedad, que puede ser causado  por el (los) evento(s) o la(s) exposición(es) (NTC-OHSAS 18001).</t>
    </r>
  </si>
  <si>
    <r>
      <rPr>
        <b/>
        <sz val="10"/>
        <color indexed="8"/>
        <rFont val="Arial"/>
        <family val="2"/>
      </rPr>
      <t>ACTIVIDAD:</t>
    </r>
    <r>
      <rPr>
        <sz val="10"/>
        <color indexed="8"/>
        <rFont val="Arial"/>
        <family val="2"/>
      </rPr>
      <t xml:space="preserve"> Marque con un SI o NO el tipo de actividad.</t>
    </r>
  </si>
  <si>
    <t xml:space="preserve">DEFINICIONES </t>
  </si>
  <si>
    <t>BIOLOLOGICAS</t>
  </si>
  <si>
    <t>EDUCACION  PRIMARIA Y SECUNDARIA</t>
  </si>
  <si>
    <t>INSTITUCION EDUCATIVA COLEGIO SAN LUIS GONZAGA</t>
  </si>
  <si>
    <t>DOCENCIA</t>
  </si>
  <si>
    <t>DIRECTIVOS</t>
  </si>
  <si>
    <t>COMUNIDAD ESTUDIANTIL</t>
  </si>
  <si>
    <t>TODA LA INSTITUCION</t>
  </si>
  <si>
    <t>ATENCION MEDICA</t>
  </si>
  <si>
    <t>ADMINISTRATIVOS</t>
  </si>
  <si>
    <t>FENOMENOS NATURALES</t>
  </si>
  <si>
    <t xml:space="preserve">Autorizar los gastos </t>
  </si>
  <si>
    <t>Nombramiento y cese de los miembros del equipo directivo</t>
  </si>
  <si>
    <t>Ejercicio fisico</t>
  </si>
  <si>
    <t>Toma de clase</t>
  </si>
  <si>
    <t>Dar clases</t>
  </si>
  <si>
    <t>Toma de reportes</t>
  </si>
  <si>
    <t>Atencion primeros auxilios</t>
  </si>
  <si>
    <t>Contabilidad y tesoreria</t>
  </si>
  <si>
    <t>Talento Humanos</t>
  </si>
  <si>
    <t>Supervisión y control</t>
  </si>
  <si>
    <t>Ejercicio de la jefatura de todo el personal adscrito al plantel educativo</t>
  </si>
  <si>
    <t>Atencion y colaboración con las familias (relación del centro educativo con el entorno)</t>
  </si>
  <si>
    <t>Aprobar el calendario general de trabajo diario y ordinario del personal docentes,  no docentes  y conceder, por delegación, permisos.</t>
  </si>
  <si>
    <t>CONDICIONES ERGONOMICAS</t>
  </si>
  <si>
    <t>Movimientos repetitivos y/o Posturas prolongas en reuiniones, y tareas dirias.</t>
  </si>
  <si>
    <t>CONDICONES ERGONOMICAS</t>
  </si>
  <si>
    <t>Reacciones de estrés agudo</t>
  </si>
  <si>
    <t>Esfuerzo vocal por participación en reuniciones y/o al momento de dar ordenes y/0 hacer requerimientos</t>
  </si>
  <si>
    <t>Exposiciones a Radiaciones no Ionizantes (computador)</t>
  </si>
  <si>
    <t>CONDICIONES DE HIGIENE: FISICO</t>
  </si>
  <si>
    <t>Demanda de carga laboral (apremio de tiempo)</t>
  </si>
  <si>
    <t>Transtorno de Ansiedad generalizada</t>
  </si>
  <si>
    <t>Jornadas extensas en la evaluación de asignación de recursos economicos</t>
  </si>
  <si>
    <t>CONDICIONES DE SEGURIDAD: ELECTRICO</t>
  </si>
  <si>
    <t>Manipulación de elementos de trabajo que requieren conexión electrica</t>
  </si>
  <si>
    <t>Choques electricos.</t>
  </si>
  <si>
    <t>Movimientos repetitivos y/o Posturas prolongas en digitación, y tareas dirias.</t>
  </si>
  <si>
    <t>Bursitis, Tendinitis, Lumbalgias</t>
  </si>
  <si>
    <t>Fatiga visual</t>
  </si>
  <si>
    <t>Tensión en el Manejo de personal, interaciones con personal a contratar y/o Despedir.</t>
  </si>
  <si>
    <t>Precupación en el manejo de tiempo y personal (apremio del tiempo)</t>
  </si>
  <si>
    <t>Estrés, Fatiga</t>
  </si>
  <si>
    <t>Afecciones respiraciones por contacto con personal externo que presente virus</t>
  </si>
  <si>
    <t>CONDICIONES DE HIGIENE: BIOLOGICAS</t>
  </si>
  <si>
    <t>Afecciones Respiratorias (Gripe, Tos)</t>
  </si>
  <si>
    <t>Agreciones y/o Insultos al momento de atender reclamos al personal externo</t>
  </si>
  <si>
    <t>CONDICIONES DE SEGURIDAD: PÚBLICO</t>
  </si>
  <si>
    <t>Estrés.</t>
  </si>
  <si>
    <t>CONDICIONES DE SEGURIDAD: LOCATIVO</t>
  </si>
  <si>
    <t>Golpes, fracturas.</t>
  </si>
  <si>
    <t>Caídas al mismo nivel y/o caídas a distinto nivel; debido al mal estado del piso, cuando se hace inspeccion de las instalaciones y actividades</t>
  </si>
  <si>
    <t>Esfuerzo vocal por participación de capacitaciones, inducción.</t>
  </si>
  <si>
    <t>Cansancio debido a los balances y/o rendicción de cuentas</t>
  </si>
  <si>
    <t>NINGUNO</t>
  </si>
  <si>
    <t xml:space="preserve"> En situaciones donde la vida del paciente está en riesgo y se hace necesario que  el proveedor de salud deba enfrentar con agilidad y destreza esta situacion.</t>
  </si>
  <si>
    <t>El contagio por contacto directo con sangre o fluidos biológicos o los pinchazos con agujas u otros instrumentos cortopuntantes  contaminados.</t>
  </si>
  <si>
    <t xml:space="preserve"> Virus de inmunodeficiencia humana (VIH), virus de la hepatitis C o B, u otra enfermedad de igual forma de contagio.</t>
  </si>
  <si>
    <t xml:space="preserve"> Familiares o el propio enfermos en situaciones de estrés, agreden físicamente y verbalmente a los proveedores de salud o provocan episodios de violencia que involucran de alguna manera al personal de salud. </t>
  </si>
  <si>
    <t>CONDICIONES DE SEGURIDAD: PUBLICO</t>
  </si>
  <si>
    <t>Agresiones que generan heridas, golpes y hematomas</t>
  </si>
  <si>
    <t>Postura sedentes prolongadas durante la jornada laboral.</t>
  </si>
  <si>
    <t>Movimientos repetitivos en la toma de reportes diarios.</t>
  </si>
  <si>
    <t>Síndrome del Túnel Carpiano</t>
  </si>
  <si>
    <t>CONDICIONES DE SEGURIDAD:LOCATIVO</t>
  </si>
  <si>
    <t xml:space="preserve">golpes o fracturas </t>
  </si>
  <si>
    <t>Alteracion en el fluido electrico que provoque alta y baja tensión produciendo corto circuito</t>
  </si>
  <si>
    <t>CONDICIONES DE SEGURIDAD:ELECTRICO</t>
  </si>
  <si>
    <t>Quemaduras, electrocucion</t>
  </si>
  <si>
    <t>Fibrilación ventricular- paro cardíaco, Asfixia- paro respiratorio o la muerte</t>
  </si>
  <si>
    <t>Caídas al mismo nivel,  producidas por el mal estado del suelo y pisos  resbaladizos</t>
  </si>
  <si>
    <t>Contusión, fractura y hematomas.</t>
  </si>
  <si>
    <t>Pasillos obstruidos por mochilas, carpetas, y la incorrecta disposición del mobiliario.</t>
  </si>
  <si>
    <t>Contusión, fractura, golpes y hematomas</t>
  </si>
  <si>
    <t>Caídas a distinto nivel, provocadas por el mal estado de escaleras, escaleras resbaladizas, por obstáculos en ellas.</t>
  </si>
  <si>
    <t>Heridas, golpes y hematomas</t>
  </si>
  <si>
    <t>Sobre esfuerzos, por transporte continuado de recursos didácticos o por manipulación manual de cargas tanto en talleres como en laboratorios.</t>
  </si>
  <si>
    <t>CONDICIONES DE BIOMECANICAS</t>
  </si>
  <si>
    <t>Contactos eléctricos, debidos a manipulación de diferentes aparatos que se utilizan como soporte para impartir las clases, como: proyectores, ordenadores portátiles entre otros.</t>
  </si>
  <si>
    <t>Contacto de forma continuada con alumnado y demás personal  en un espacio cerrado, pequeño y con deficiente o nula ventilación, en este ambiente es fácil el contagio de enfermedades infecciosas por virus y bacterias</t>
  </si>
  <si>
    <t>Gripes y catarros y demas enfermedades virulentas.</t>
  </si>
  <si>
    <t xml:space="preserve">Afectación del aparato respiratorio derivadas de la inhalación continuada olor a tinta de marcador utilizado para la escritura  el tablero. </t>
  </si>
  <si>
    <t>CONDICION DE HIGIENE: QUIMICOS</t>
  </si>
  <si>
    <t>Irritaciones y alergias</t>
  </si>
  <si>
    <t xml:space="preserve">En los centros docentes son habituales las radiaciones no ionizantes que suelen ser generadas por la utilización de diferentes aparatos eléctricos como ordenadores, equipos audiovisuales, etc. </t>
  </si>
  <si>
    <t>Fatiga visual, ojos secos, melatonina</t>
  </si>
  <si>
    <t>Posturas prolongadas de pie, cuando se realiza la explicacion de los temas en las diferentes clase.</t>
  </si>
  <si>
    <t>CONDICIONES BIOMECANICAS</t>
  </si>
  <si>
    <t>Hostigamiento psicológico (mobbing) por parte de sus demás colegas, Insatisfacción laboral por desmotivación economica y agotamiento emocional.</t>
  </si>
  <si>
    <t xml:space="preserve"> Existencia de mobiliario poco ergonómico</t>
  </si>
  <si>
    <t>CONDICIONES SEGURIDAD</t>
  </si>
  <si>
    <t>Lumbalgias, lesiones musculares.</t>
  </si>
  <si>
    <t>Contaminación acústica, en el interior del aula, por el ruido que se genera por las voces tanto de alumnos como del docente, también ruidos externos por circulación vehicular cercana a la institución.</t>
  </si>
  <si>
    <t>Estres e irritabilidad</t>
  </si>
  <si>
    <t>Contacto directo con gases y vapores de productos químicos  en el laboratorios , como tambien el trabajo con pinturas y disolventes en el aula en la realizacion de  taller.</t>
  </si>
  <si>
    <t>CONDICIONES DE HIGIENE: QUIMICOS</t>
  </si>
  <si>
    <t>Caídas al mismo nivel por pisos resbaladizos y en mal estado</t>
  </si>
  <si>
    <t>Contusiones, hematomas y abrasiones.</t>
  </si>
  <si>
    <t>Caídas a distinto nivel al bajar las escaleras</t>
  </si>
  <si>
    <t>Contusiones, fracturas, abrasiones e infeccion de heridas</t>
  </si>
  <si>
    <t>Exposición a radiaciones no ionizantes en la realización de actividades como las clases de educación física o en las horas de descanso</t>
  </si>
  <si>
    <t>quemaduras e irritacion y enrojecimiento en la piel.</t>
  </si>
  <si>
    <t>Contacto con virus y bacterias en los ambientes donde se hace la actividad física.</t>
  </si>
  <si>
    <t>gripes, catarros, resfriados y demas enfermedades virulentas.</t>
  </si>
  <si>
    <t>Escasez de medios para la realización de su tareas y actividades.</t>
  </si>
  <si>
    <t>Aislamiento físico o social, escasas relaciones con los compañeros, conflictos interpersonales falta de apoyo social.</t>
  </si>
  <si>
    <t xml:space="preserve"> Estrés, depresión,  ansiedad e irritabilidad.</t>
  </si>
  <si>
    <t>Exceso de trabajo y tareas que le generen gran responsabilidad</t>
  </si>
  <si>
    <t>La falta de energía, Agotamiento, patrones de sueño alterados e irritabilidad.</t>
  </si>
  <si>
    <t>Posturas sedentes por largo tiempo mientras reciben las diferentes clases.</t>
  </si>
  <si>
    <t>Afectaciones en la zona lumbar, trastornos musculoesqueléticos</t>
  </si>
  <si>
    <t> Movimientos repetitivos en la toma de apuntes de la explicación de las clases.</t>
  </si>
  <si>
    <t>síndrome del túnel carpiano, dolor, hinchazón o sensibilidad afectando principalmente la articulación de la mano  </t>
  </si>
  <si>
    <t>Choques y golpes contra el mobiliario como pupitres, mesas entre otros objetos mal ubicados.</t>
  </si>
  <si>
    <t>Contusiones,  hematoma,fracturas y abrasiones</t>
  </si>
  <si>
    <t>Exposición a sustancias nocivas o tóxicas como agentes químicos por ingestión o inhalación en el laboratorio cuando se realizan los experimentos propios de la clase.</t>
  </si>
  <si>
    <t>Quemaduras, irritación, enrojecimiento o ardor en el área afectada, intoxicación.</t>
  </si>
  <si>
    <t>Contacto de forma continuada entre  alumnado y demás personal  en un espacio cerrado, pequeño y con deficiente o nula ventilación, en este ambiente es fácil el contagio de enfermedades infecciosas por virus y bacterias</t>
  </si>
  <si>
    <t>movimientos repetitivos cuando se hace la tarea de barrer</t>
  </si>
  <si>
    <t>lumbalgia y servicalgia</t>
  </si>
  <si>
    <t>Ninguno</t>
  </si>
  <si>
    <t>posturas prolongadas de pie al realizar la tarea de barrer.</t>
  </si>
  <si>
    <t>dolor en los pies, hinchazón de las piernas, venas varicosas, fatiga muscular general, dolor en la parte baja de la espalda, rigidez en el cuello y los hombros.</t>
  </si>
  <si>
    <t>pausa activas, ejercicio de estiramiento</t>
  </si>
  <si>
    <t>exposición a virus y bacterias procedente de los residuos solidos obtenidos en el barrido</t>
  </si>
  <si>
    <t>Niinguna</t>
  </si>
  <si>
    <t xml:space="preserve">exposicion a material particulado y polvo proveniente de el barrido </t>
  </si>
  <si>
    <t>CONDICIONES DE HIGIENE:QUIMICO</t>
  </si>
  <si>
    <t>asma y alergias, rinitis</t>
  </si>
  <si>
    <t>alergias respiratorias</t>
  </si>
  <si>
    <t>capacitacion y concientizacion al personal sobre los efectos de la exposición a material marticulado</t>
  </si>
  <si>
    <t>uso adecuado de  EPP</t>
  </si>
  <si>
    <t>caidas al realizar la tarea de barrer</t>
  </si>
  <si>
    <t>ninguna</t>
  </si>
  <si>
    <t>movimientos repetitivos al realizar el trapeado</t>
  </si>
  <si>
    <t>exposicion a olores y vapores procedentes de desinfectantes quimicos como cloro y limpia pisos</t>
  </si>
  <si>
    <t>uso adecuado de tapabocas y demas EPP</t>
  </si>
  <si>
    <t>exposicion a virus y bacterias por  manipulacion de aguas residuales procedentes de trapeado de pisos</t>
  </si>
  <si>
    <t>manipulacion de desinfectantes quimicos como cloro y limpia pisos entre otros</t>
  </si>
  <si>
    <t>posturas prolongadad de pie al trapear</t>
  </si>
  <si>
    <t>caida por pisos mojados</t>
  </si>
  <si>
    <t>exposición a virus y bacterias  procedente aguas residuales generadas por la limpieza de muebles</t>
  </si>
  <si>
    <t>CONDICIONES HIGIENE: BIOLOGICAS</t>
  </si>
  <si>
    <t>exposicion de polvo y material particulado procedente de la limpieza  de muebles</t>
  </si>
  <si>
    <t>asma y alergias</t>
  </si>
  <si>
    <t>movimientos repetitivos y flexoextension del cuerpo al limpiar muebleriaal limpiar los muebles</t>
  </si>
  <si>
    <t xml:space="preserve">dolor en los pies, hombros y rigidez en el cuello. </t>
  </si>
  <si>
    <t>exposicion directa a desinfectantes como cloro y ambientadores quimicos</t>
  </si>
  <si>
    <t>posturas prolongadad de pie al limpiar muebleria</t>
  </si>
  <si>
    <t>catastrofes</t>
  </si>
  <si>
    <t>Fenomenos Naturales</t>
  </si>
  <si>
    <t>ninguno</t>
  </si>
  <si>
    <t>8 HORAS</t>
  </si>
  <si>
    <t xml:space="preserve"> Perdidas de Personal</t>
  </si>
  <si>
    <t>Planes de Evacuación</t>
  </si>
  <si>
    <t>Señalización de Salidas y Planes de Emergencia</t>
  </si>
  <si>
    <t>equipo de primeros auxilios, botiquin</t>
  </si>
  <si>
    <t>Heridas, golpes, Hurtos</t>
  </si>
  <si>
    <t xml:space="preserve">estrés, trastornos de ansiedad, alteraciones de las emociones y del comportamiento, sindrome de Burnout o enfermedades que no requieren incapacidad </t>
  </si>
  <si>
    <t>irritacion de ojos, Dolor de cabeza,</t>
  </si>
  <si>
    <t>Bursitis, tendinitis bicipital, lesiones de hombro o enfermedades que no requieren incapacidad</t>
  </si>
  <si>
    <t>caidas que ocacionen Fracturas y golpes</t>
  </si>
  <si>
    <t>estrés, trastornos de ansiedad, alteraciones de las emociones y del comportamiento, sindrome de Burnout o enfermedades que no requieren incapacidad./ caidas que ocacionen Fracturas y golpes</t>
  </si>
  <si>
    <t>Alergias Respiratorias, Contagio de enfermedades Inmunologicas</t>
  </si>
  <si>
    <t>Afonia perdida total de la voz</t>
  </si>
  <si>
    <t>Afonia, perdida total de Voz</t>
  </si>
  <si>
    <t>antropometría y ergonomía en el diseño del puesto de trabajo</t>
  </si>
  <si>
    <t>Fomentar el autocuidado</t>
  </si>
  <si>
    <t>realizar  pausas activas, realizar el trabajo teniendo en cuenta los diseños ergonomicos</t>
  </si>
  <si>
    <t> Trastornos emocionales tales como sentimientos de inseguridad, ansiedad, miedo, fobias. </t>
  </si>
  <si>
    <t>Pulmonía, en cas extremo la muerte</t>
  </si>
  <si>
    <t>Fractura de huesos largos.</t>
  </si>
  <si>
    <t xml:space="preserve">Desvio de columna </t>
  </si>
  <si>
    <t>Dolor e hinchazon en la articulacion de la mano</t>
  </si>
  <si>
    <t>Caidas al mismo nivel por pisos lisos</t>
  </si>
  <si>
    <t>Fractura huesos largos</t>
  </si>
  <si>
    <t>Lesiones incapacitantes y aún muerte.</t>
  </si>
  <si>
    <t>Fracturas huesos largos</t>
  </si>
  <si>
    <t>Choques/golpes contra objetos como cajones sin cerrar, esquinas de las mesas o el propio mobiliario escolar puesto que el docente durante la explicación de los temas se mueve por el aula.</t>
  </si>
  <si>
    <t>Esguinces o contusiones.</t>
  </si>
  <si>
    <t xml:space="preserve">Dolor, molestias, tensión </t>
  </si>
  <si>
    <t>Lesiones osteo musculares e incapacidad.</t>
  </si>
  <si>
    <t>Embolias, quemaduras o asfixia, incendio de origen eléctrico.</t>
  </si>
  <si>
    <t>Enfermedades respiratorias agudas</t>
  </si>
  <si>
    <t>Irritacion el las vias nasal y alergia</t>
  </si>
  <si>
    <t> Tumores cerebrales, enfermedad de Alzheimer y pérdida de la memoria</t>
  </si>
  <si>
    <t>Fatigas musculoesqueleticas, dolor en la parte baja de la espalda.</t>
  </si>
  <si>
    <t>Venas varicosas, fatiga muscular general</t>
  </si>
  <si>
    <t xml:space="preserve"> Trastornos orgánicos como: palpitaciones, temblores, desmayos, dificultades respiratorias, gastritis y trastornos digestivos, pesadillas, sueño interrumpido, dificultad para conciliar el sueño, entre otro.</t>
  </si>
  <si>
    <t xml:space="preserve"> Trastornos musculoesqueleticos, molestias y  trastornos circulatorios</t>
  </si>
  <si>
    <t>Problemas auditivos, ataque al corazón o un derrame cerebral.</t>
  </si>
  <si>
    <t xml:space="preserve">Irritante o corrosiva vías respiratorias,  dermatitis, asfixia. </t>
  </si>
  <si>
    <t>Lesiones  cancerigenas</t>
  </si>
  <si>
    <t xml:space="preserve">tristeza,  ira o frustración </t>
  </si>
  <si>
    <t>Estrés, depresión.</t>
  </si>
  <si>
    <t xml:space="preserve">Trastornos en la zona lumbar de la espalda y alteraciones del sistema circulatorio y nervioso </t>
  </si>
  <si>
    <t>Irritante o corrosiva vías respiratorias, Alérgica, dermatitis, asfixia.</t>
  </si>
  <si>
    <t>Depresión Aguda</t>
  </si>
  <si>
    <t>Falta de energía, agotamiento.</t>
  </si>
  <si>
    <t>organizar actividades de bienestar laboral</t>
  </si>
  <si>
    <t>Diagnóstico de riesgo psicolaboral, promover la comunicación.</t>
  </si>
  <si>
    <t>Mantener una adecuada señalización.</t>
  </si>
  <si>
    <t>Revisión de condiciones de área previamente por medio del boletín de salud pública  emitido por el ministerio de  la protección social</t>
  </si>
  <si>
    <t xml:space="preserve"> Mantenimiento y orden de pasillos</t>
  </si>
  <si>
    <t>Dorsalgia, ciatica, lumbago con ciatica en situacion critica</t>
  </si>
  <si>
    <t xml:space="preserve"> Recarga de extintores de forma periodica según sus caracteristicas</t>
  </si>
  <si>
    <t>Capacitacion y concientizacion al personal sobre los efectos de sobre esforzar la voz, sobre el autocuidado.</t>
  </si>
  <si>
    <t>Realizar la adecuada señalización</t>
  </si>
  <si>
    <t>compra y ubicación de extintores.</t>
  </si>
  <si>
    <t>Cultura de reporte de condiciones inseguras</t>
  </si>
  <si>
    <t>Capacitación en gestión del cambio,  actividades de recreación, actividades sociales y deportivas</t>
  </si>
  <si>
    <t>Utilizar los implementos de seguridad</t>
  </si>
  <si>
    <t>Fatiga muscular Cronica Y dolor en la parte baja de la espalda</t>
  </si>
  <si>
    <t>Contagio de Enfermedades Inmunologicas</t>
  </si>
  <si>
    <t>Utilización de los EPP</t>
  </si>
  <si>
    <t>Capacitación sobre la importancia de los EPP y el Autocuidado</t>
  </si>
  <si>
    <t xml:space="preserve">Estrés, Ansiedad </t>
  </si>
  <si>
    <t>Trastornos  músculo esquelético</t>
  </si>
  <si>
    <t>Gripes, catarros y demas enfermedades virulentas.</t>
  </si>
  <si>
    <t>Depresion, Estres, Ansiedad</t>
  </si>
  <si>
    <t>Dolor en los pies, hinchazón de las piernas, dolor en la parte baja de la espalda, rigidez en el cuello y los hombros.</t>
  </si>
  <si>
    <t>Inundaciones, Sismos,Terremotos,Incendios, Sequías</t>
  </si>
  <si>
    <t>Mantenimiento de orden y limpieza en pasillos.</t>
  </si>
  <si>
    <t>demarcación y señalización en pasillos.</t>
  </si>
  <si>
    <t>Adecuación de pasamanos en escaleras, y señalización adecuada</t>
  </si>
  <si>
    <t>Instalación de Pasamanos en las escaleras.</t>
  </si>
  <si>
    <t>Capacitación y charlas sobre manipulación de cargas.</t>
  </si>
  <si>
    <t>Pausas actividades, ejercicios cortos de relajamiento.</t>
  </si>
  <si>
    <t>Mantenimiento de orden y limpieza en escaleras</t>
  </si>
  <si>
    <t>Mantenimiento de las zonas de Hidratación</t>
  </si>
  <si>
    <t>capacitacion y concientizacion al personal sobre los efectos de la exposición a productos quimicos.</t>
  </si>
  <si>
    <t>Mantenimiento de instalaciones,Diseño inmobiliario para almacenamiento, diseño estantes  de almacenamiento.</t>
  </si>
  <si>
    <t>Evaluaciones medicas  ocupacionales</t>
  </si>
  <si>
    <t>Pausas activas</t>
  </si>
  <si>
    <t>Mantener etiqueta de los productos Quimicos a usar</t>
  </si>
  <si>
    <t>Jornada de Vacunación</t>
  </si>
  <si>
    <t>Mantener una adecuada señalización  cuando se esté  realizando en las labores de trapeado o del mantenimiento de alguna zona</t>
  </si>
  <si>
    <t>Capacitación de Autocuidado</t>
  </si>
  <si>
    <t>Dotación y uso de EPP</t>
  </si>
  <si>
    <t>Capacitación de Higiene Postural</t>
  </si>
  <si>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Capacitación de Autocuidado</t>
    </r>
  </si>
  <si>
    <t>Mantener una adecuada señalización  cuando se esté realizando en las labores</t>
  </si>
  <si>
    <t>Pausa activas, ejercicio de estiramiento</t>
  </si>
  <si>
    <t>Capacitacion y concientizacion al personal sobre los efectos de la exposición a desinfectantes Químicos y su mezcla</t>
  </si>
  <si>
    <t>Capacitacion y concientizacion al personal sobre los efectos de la exposición a material marticulado</t>
  </si>
  <si>
    <t>Fatiga muscular Crónica Y dolor en la parte baja de la espalda</t>
  </si>
  <si>
    <t>Capacitacion y concientizacion al personal sobre los efectos de la exposición a desinfectantes Químicos y su mezcla.</t>
  </si>
  <si>
    <t>Capacitacion y concientizacion al personal sobre los efectos de la exposición a vapores Químicos</t>
  </si>
  <si>
    <t>Capacitación en Higiene Postural</t>
  </si>
  <si>
    <t>Compra y ubicación de extintores.</t>
  </si>
  <si>
    <t>Realizar  pausas activas, realizar el trabajo teniendo en cuenta los diseños ergonomicos</t>
  </si>
  <si>
    <t>Antropometría y ergonomía en el diseño del puesto de trabajo</t>
  </si>
  <si>
    <t xml:space="preserve">Colocar protector Ocular </t>
  </si>
  <si>
    <t>Utilización de Gotas para refrescar los Ojos</t>
  </si>
  <si>
    <t>Implementar manual de protocolo de orden en los puestos de trabajo y pasillos, Capacitacion sobre observacion y autocuidado</t>
  </si>
  <si>
    <t>Mantenimiento de Extintores y adecuación de los mismos.</t>
  </si>
  <si>
    <t>Aplicaión de Protector Solar y uso de EPP</t>
  </si>
  <si>
    <t>Capacitación de Primeros Auxilios.</t>
  </si>
  <si>
    <t>Adecuación de Extintores</t>
  </si>
  <si>
    <t>Pausas Activas para el personal Docente y personal Estudiantil, Charlas Educativas Sobre el Respeto e Importancia de Oir, Escuchar.</t>
  </si>
  <si>
    <t>Realización y Actualización de Hoja Epidemiologica del personal Docente y Estudiantil.</t>
  </si>
  <si>
    <t>fatiga muscular Cronica Y dolor en la parte baja de la espalda</t>
  </si>
  <si>
    <t>alergias respiratorias Agudas e Intoxicación.</t>
  </si>
  <si>
    <t>Alergias respiratorias Agudas e Intoxicación.</t>
  </si>
  <si>
    <t>contagio de Enfermedades Inmunologicas</t>
  </si>
  <si>
    <t>Fracturas o contusiones graves</t>
  </si>
  <si>
    <t>Lesiones Musculares Graves</t>
  </si>
  <si>
    <t>problemas auditivos, insomnio, estrés que afecta el sistema inmunológico y el metabolismo.</t>
  </si>
  <si>
    <t>choque electrico, fibrilacion ventricular lesiones y quemaduras deII y III grado, perdidas humana y materiales</t>
  </si>
  <si>
    <t>Pólipo de cuerdas vocales y Laringe</t>
  </si>
  <si>
    <t>Tendinitis, Bursitis, Dorsalgias.</t>
  </si>
  <si>
    <t>Disfonía</t>
  </si>
  <si>
    <t>Afectación estomacal, infecciones, fiebre y malestar general</t>
  </si>
  <si>
    <t>Fracturas de Huesos Largos, Hematomas.</t>
  </si>
  <si>
    <t>Intoxicación, asma y alergias</t>
  </si>
  <si>
    <t>Irritaciones, Intoxicación, asma y alergias</t>
  </si>
  <si>
    <t xml:space="preserve">MATRIZ DE RIESGO COLEGIO SAN LUIS GONZAGA </t>
  </si>
  <si>
    <t>Barrer</t>
  </si>
  <si>
    <t>Trapear</t>
  </si>
  <si>
    <t>Limpiar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</si>
</sst>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9"/>
      <color theme="0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mdtSymbols"/>
    </font>
    <font>
      <sz val="11"/>
      <name val="AmdtSymbols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2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b/>
      <sz val="4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9E3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749C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138B30"/>
        <bgColor indexed="64"/>
      </patternFill>
    </fill>
    <fill>
      <patternFill patternType="solid">
        <fgColor rgb="FFFEB8BD"/>
        <bgColor indexed="64"/>
      </patternFill>
    </fill>
    <fill>
      <patternFill patternType="solid">
        <fgColor rgb="FFFA8A8A"/>
        <bgColor indexed="64"/>
      </patternFill>
    </fill>
    <fill>
      <patternFill patternType="solid">
        <fgColor rgb="FFC1DF0B"/>
        <bgColor indexed="64"/>
      </patternFill>
    </fill>
    <fill>
      <patternFill patternType="solid">
        <fgColor rgb="FFB9FFA3"/>
        <bgColor indexed="64"/>
      </patternFill>
    </fill>
    <fill>
      <patternFill patternType="solid">
        <fgColor rgb="FF43FF43"/>
        <bgColor indexed="64"/>
      </patternFill>
    </fill>
    <fill>
      <patternFill patternType="solid">
        <fgColor rgb="FF66C606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theme="5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1" fillId="0" borderId="10" xfId="0" applyFont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1" fontId="3" fillId="0" borderId="43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3" fillId="0" borderId="44" xfId="0" applyNumberFormat="1" applyFont="1" applyFill="1" applyBorder="1" applyAlignment="1">
      <alignment horizontal="center"/>
    </xf>
    <xf numFmtId="1" fontId="3" fillId="0" borderId="45" xfId="0" applyNumberFormat="1" applyFont="1" applyFill="1" applyBorder="1" applyAlignment="1">
      <alignment horizontal="center"/>
    </xf>
    <xf numFmtId="1" fontId="3" fillId="0" borderId="46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" fontId="3" fillId="0" borderId="47" xfId="0" applyNumberFormat="1" applyFont="1" applyFill="1" applyBorder="1" applyAlignment="1">
      <alignment horizontal="center"/>
    </xf>
    <xf numFmtId="1" fontId="3" fillId="0" borderId="48" xfId="0" applyNumberFormat="1" applyFont="1" applyFill="1" applyBorder="1" applyAlignment="1">
      <alignment horizontal="center"/>
    </xf>
    <xf numFmtId="1" fontId="3" fillId="0" borderId="49" xfId="0" applyNumberFormat="1" applyFont="1" applyFill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13" fillId="0" borderId="54" xfId="0" applyNumberFormat="1" applyFont="1" applyBorder="1" applyAlignment="1">
      <alignment horizontal="center" vertical="center"/>
    </xf>
    <xf numFmtId="37" fontId="3" fillId="5" borderId="28" xfId="2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/>
    </xf>
    <xf numFmtId="1" fontId="3" fillId="0" borderId="5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13" fillId="0" borderId="56" xfId="0" applyNumberFormat="1" applyFont="1" applyBorder="1" applyAlignment="1">
      <alignment horizontal="center" vertical="center"/>
    </xf>
    <xf numFmtId="37" fontId="3" fillId="5" borderId="56" xfId="2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/>
    </xf>
    <xf numFmtId="1" fontId="3" fillId="0" borderId="57" xfId="0" applyNumberFormat="1" applyFont="1" applyFill="1" applyBorder="1" applyAlignment="1">
      <alignment horizontal="center"/>
    </xf>
    <xf numFmtId="1" fontId="13" fillId="0" borderId="58" xfId="0" applyNumberFormat="1" applyFont="1" applyFill="1" applyBorder="1" applyAlignment="1">
      <alignment horizontal="center" vertical="center"/>
    </xf>
    <xf numFmtId="1" fontId="3" fillId="0" borderId="59" xfId="0" applyNumberFormat="1" applyFont="1" applyFill="1" applyBorder="1" applyAlignment="1">
      <alignment horizontal="center"/>
    </xf>
    <xf numFmtId="1" fontId="3" fillId="0" borderId="60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13" fillId="0" borderId="63" xfId="0" applyNumberFormat="1" applyFont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/>
    </xf>
    <xf numFmtId="1" fontId="3" fillId="0" borderId="64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 applyBorder="1"/>
    <xf numFmtId="0" fontId="13" fillId="0" borderId="2" xfId="0" applyFont="1" applyBorder="1"/>
    <xf numFmtId="0" fontId="13" fillId="0" borderId="0" xfId="0" applyFont="1"/>
    <xf numFmtId="0" fontId="13" fillId="0" borderId="22" xfId="0" applyFont="1" applyBorder="1"/>
    <xf numFmtId="1" fontId="3" fillId="0" borderId="33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1" fontId="3" fillId="0" borderId="66" xfId="0" applyNumberFormat="1" applyFont="1" applyFill="1" applyBorder="1" applyAlignment="1">
      <alignment horizontal="center"/>
    </xf>
    <xf numFmtId="1" fontId="3" fillId="0" borderId="62" xfId="0" applyNumberFormat="1" applyFont="1" applyFill="1" applyBorder="1" applyAlignment="1">
      <alignment horizontal="center"/>
    </xf>
    <xf numFmtId="1" fontId="3" fillId="0" borderId="62" xfId="0" applyNumberFormat="1" applyFont="1" applyBorder="1" applyAlignment="1">
      <alignment horizontal="center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1" fontId="3" fillId="3" borderId="44" xfId="0" applyNumberFormat="1" applyFont="1" applyFill="1" applyBorder="1" applyAlignment="1">
      <alignment horizontal="center"/>
    </xf>
    <xf numFmtId="0" fontId="12" fillId="12" borderId="19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13" borderId="50" xfId="0" applyFont="1" applyFill="1" applyBorder="1" applyAlignment="1">
      <alignment vertical="center"/>
    </xf>
    <xf numFmtId="0" fontId="11" fillId="13" borderId="50" xfId="0" applyFont="1" applyFill="1" applyBorder="1" applyAlignment="1">
      <alignment horizontal="center" vertical="center" wrapText="1"/>
    </xf>
    <xf numFmtId="0" fontId="12" fillId="14" borderId="17" xfId="0" applyFont="1" applyFill="1" applyBorder="1" applyAlignment="1">
      <alignment horizontal="center" vertical="center"/>
    </xf>
    <xf numFmtId="0" fontId="12" fillId="14" borderId="40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center" vertical="center"/>
    </xf>
    <xf numFmtId="0" fontId="12" fillId="15" borderId="3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14" borderId="4" xfId="3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/>
    <xf numFmtId="0" fontId="24" fillId="0" borderId="0" xfId="0" applyFont="1" applyBorder="1" applyAlignment="1">
      <alignment vertical="center" wrapText="1"/>
    </xf>
    <xf numFmtId="0" fontId="0" fillId="0" borderId="0" xfId="0" applyAlignment="1">
      <alignment horizontal="justify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Alignment="1">
      <alignment horizontal="justify" vertical="top" wrapText="1"/>
    </xf>
    <xf numFmtId="0" fontId="24" fillId="0" borderId="0" xfId="0" applyFont="1" applyBorder="1" applyAlignment="1">
      <alignment horizontal="justify" vertical="top" wrapText="1"/>
    </xf>
    <xf numFmtId="0" fontId="25" fillId="0" borderId="0" xfId="0" applyFont="1" applyAlignment="1">
      <alignment horizontal="justify" vertical="top" wrapText="1"/>
    </xf>
    <xf numFmtId="0" fontId="24" fillId="5" borderId="0" xfId="0" applyFont="1" applyFill="1" applyBorder="1" applyAlignment="1">
      <alignment vertical="top" wrapText="1"/>
    </xf>
    <xf numFmtId="49" fontId="24" fillId="0" borderId="4" xfId="0" applyNumberFormat="1" applyFont="1" applyBorder="1" applyAlignment="1">
      <alignment horizontal="center" vertical="center" wrapText="1"/>
    </xf>
    <xf numFmtId="0" fontId="24" fillId="18" borderId="4" xfId="0" applyFont="1" applyFill="1" applyBorder="1" applyAlignment="1">
      <alignment horizontal="center" vertical="center" wrapText="1"/>
    </xf>
    <xf numFmtId="0" fontId="24" fillId="19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24" fillId="5" borderId="0" xfId="0" applyFont="1" applyFill="1" applyBorder="1" applyAlignment="1">
      <alignment horizontal="justify" vertical="top" wrapText="1"/>
    </xf>
    <xf numFmtId="0" fontId="2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 applyFill="1" applyBorder="1"/>
    <xf numFmtId="0" fontId="24" fillId="24" borderId="4" xfId="0" applyFont="1" applyFill="1" applyBorder="1" applyAlignment="1">
      <alignment horizontal="center" vertical="center" wrapText="1"/>
    </xf>
    <xf numFmtId="0" fontId="24" fillId="24" borderId="7" xfId="0" applyFont="1" applyFill="1" applyBorder="1" applyAlignment="1">
      <alignment horizontal="justify" vertical="top" wrapText="1"/>
    </xf>
    <xf numFmtId="0" fontId="24" fillId="24" borderId="4" xfId="0" applyFont="1" applyFill="1" applyBorder="1" applyAlignment="1">
      <alignment horizontal="justify" vertical="top" wrapText="1"/>
    </xf>
    <xf numFmtId="0" fontId="0" fillId="0" borderId="0" xfId="0" applyBorder="1" applyAlignment="1">
      <alignment horizontal="left" vertical="center"/>
    </xf>
    <xf numFmtId="0" fontId="24" fillId="24" borderId="4" xfId="0" applyFont="1" applyFill="1" applyBorder="1" applyAlignment="1">
      <alignment horizontal="center" vertical="top" wrapText="1"/>
    </xf>
    <xf numFmtId="165" fontId="24" fillId="0" borderId="6" xfId="0" applyNumberFormat="1" applyFont="1" applyBorder="1" applyAlignment="1">
      <alignment horizontal="center" vertical="center" wrapText="1"/>
    </xf>
    <xf numFmtId="0" fontId="24" fillId="18" borderId="6" xfId="0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5" xfId="0" applyBorder="1" applyAlignment="1"/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7" fillId="16" borderId="4" xfId="0" applyFont="1" applyFill="1" applyBorder="1" applyAlignment="1">
      <alignment horizontal="center" vertical="center" textRotation="90" wrapText="1"/>
    </xf>
    <xf numFmtId="0" fontId="20" fillId="16" borderId="4" xfId="3" applyFill="1" applyBorder="1" applyAlignment="1">
      <alignment horizontal="center" vertical="center" textRotation="90" wrapText="1"/>
    </xf>
    <xf numFmtId="0" fontId="7" fillId="23" borderId="4" xfId="0" applyFont="1" applyFill="1" applyBorder="1" applyAlignment="1">
      <alignment horizontal="center" vertical="center" wrapText="1"/>
    </xf>
    <xf numFmtId="0" fontId="23" fillId="16" borderId="4" xfId="3" applyFont="1" applyFill="1" applyBorder="1" applyAlignment="1">
      <alignment horizontal="center" vertical="center" textRotation="90" wrapText="1"/>
    </xf>
    <xf numFmtId="0" fontId="0" fillId="0" borderId="4" xfId="0" applyBorder="1"/>
    <xf numFmtId="0" fontId="0" fillId="0" borderId="6" xfId="0" applyBorder="1"/>
    <xf numFmtId="0" fontId="1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wrapText="1"/>
    </xf>
    <xf numFmtId="0" fontId="7" fillId="34" borderId="29" xfId="0" applyFont="1" applyFill="1" applyBorder="1" applyAlignment="1">
      <alignment horizontal="center" vertical="center" textRotation="90" wrapText="1"/>
    </xf>
    <xf numFmtId="0" fontId="7" fillId="9" borderId="4" xfId="0" applyFont="1" applyFill="1" applyBorder="1" applyAlignment="1">
      <alignment horizontal="center" vertical="center" textRotation="90" wrapText="1"/>
    </xf>
    <xf numFmtId="0" fontId="17" fillId="34" borderId="29" xfId="0" applyFont="1" applyFill="1" applyBorder="1" applyAlignment="1">
      <alignment horizontal="center" vertical="center" textRotation="90" wrapText="1"/>
    </xf>
    <xf numFmtId="0" fontId="17" fillId="0" borderId="29" xfId="0" applyFont="1" applyBorder="1" applyAlignment="1">
      <alignment horizontal="center" vertical="center" wrapText="1"/>
    </xf>
    <xf numFmtId="0" fontId="28" fillId="0" borderId="0" xfId="0" applyFont="1"/>
    <xf numFmtId="0" fontId="8" fillId="0" borderId="0" xfId="0" applyFont="1"/>
    <xf numFmtId="0" fontId="29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textRotation="90" wrapText="1"/>
    </xf>
    <xf numFmtId="0" fontId="7" fillId="6" borderId="4" xfId="0" applyFont="1" applyFill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vertical="center" wrapText="1"/>
    </xf>
    <xf numFmtId="0" fontId="9" fillId="13" borderId="23" xfId="0" applyFont="1" applyFill="1" applyBorder="1" applyAlignment="1">
      <alignment horizontal="center" vertical="center"/>
    </xf>
    <xf numFmtId="0" fontId="9" fillId="13" borderId="22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left" vertical="center"/>
    </xf>
    <xf numFmtId="0" fontId="6" fillId="13" borderId="18" xfId="0" applyFont="1" applyFill="1" applyBorder="1" applyAlignment="1">
      <alignment horizontal="left" vertical="center"/>
    </xf>
    <xf numFmtId="0" fontId="6" fillId="13" borderId="19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13" borderId="21" xfId="0" applyFont="1" applyFill="1" applyBorder="1" applyAlignment="1">
      <alignment horizontal="left" vertical="center" wrapText="1"/>
    </xf>
    <xf numFmtId="0" fontId="7" fillId="13" borderId="25" xfId="0" applyFont="1" applyFill="1" applyBorder="1" applyAlignment="1">
      <alignment horizontal="left" vertical="center" wrapText="1"/>
    </xf>
    <xf numFmtId="0" fontId="7" fillId="13" borderId="20" xfId="0" applyFont="1" applyFill="1" applyBorder="1" applyAlignment="1">
      <alignment horizontal="left" vertical="center" wrapText="1"/>
    </xf>
    <xf numFmtId="14" fontId="10" fillId="0" borderId="38" xfId="0" applyNumberFormat="1" applyFont="1" applyBorder="1" applyAlignment="1">
      <alignment horizontal="center" vertical="center" wrapText="1"/>
    </xf>
    <xf numFmtId="14" fontId="10" fillId="0" borderId="37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1" fillId="13" borderId="18" xfId="0" applyFont="1" applyFill="1" applyBorder="1" applyAlignment="1">
      <alignment horizontal="center" vertical="center"/>
    </xf>
    <xf numFmtId="0" fontId="11" fillId="13" borderId="39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13" borderId="9" xfId="0" applyFont="1" applyFill="1" applyBorder="1" applyAlignment="1">
      <alignment horizontal="left" vertical="center"/>
    </xf>
    <xf numFmtId="0" fontId="6" fillId="13" borderId="35" xfId="0" applyFont="1" applyFill="1" applyBorder="1" applyAlignment="1">
      <alignment horizontal="left" vertical="center"/>
    </xf>
    <xf numFmtId="0" fontId="6" fillId="13" borderId="36" xfId="0" applyFont="1" applyFill="1" applyBorder="1" applyAlignment="1">
      <alignment horizontal="left" vertical="center"/>
    </xf>
    <xf numFmtId="14" fontId="10" fillId="0" borderId="9" xfId="0" applyNumberFormat="1" applyFont="1" applyBorder="1" applyAlignment="1">
      <alignment horizontal="center" vertical="center" wrapText="1"/>
    </xf>
    <xf numFmtId="0" fontId="1" fillId="5" borderId="7" xfId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 vertical="center" wrapText="1"/>
    </xf>
    <xf numFmtId="0" fontId="1" fillId="5" borderId="46" xfId="1" applyFont="1" applyFill="1" applyBorder="1" applyAlignment="1">
      <alignment horizontal="left" vertical="center" wrapText="1"/>
    </xf>
    <xf numFmtId="0" fontId="11" fillId="13" borderId="19" xfId="0" applyFont="1" applyFill="1" applyBorder="1" applyAlignment="1">
      <alignment horizontal="center" vertical="center"/>
    </xf>
    <xf numFmtId="0" fontId="1" fillId="5" borderId="51" xfId="1" applyFont="1" applyFill="1" applyBorder="1" applyAlignment="1">
      <alignment horizontal="left" vertical="center" wrapText="1"/>
    </xf>
    <xf numFmtId="0" fontId="1" fillId="5" borderId="52" xfId="1" applyFont="1" applyFill="1" applyBorder="1" applyAlignment="1">
      <alignment horizontal="left" vertical="center" wrapText="1"/>
    </xf>
    <xf numFmtId="0" fontId="1" fillId="5" borderId="53" xfId="1" applyFont="1" applyFill="1" applyBorder="1" applyAlignment="1">
      <alignment horizontal="left" vertical="center" wrapText="1"/>
    </xf>
    <xf numFmtId="0" fontId="1" fillId="5" borderId="26" xfId="1" applyFont="1" applyFill="1" applyBorder="1" applyAlignment="1">
      <alignment horizontal="left" vertical="center" wrapText="1"/>
    </xf>
    <xf numFmtId="0" fontId="1" fillId="5" borderId="0" xfId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left" vertical="center" wrapText="1"/>
    </xf>
    <xf numFmtId="0" fontId="1" fillId="5" borderId="4" xfId="1" applyFont="1" applyFill="1" applyBorder="1" applyAlignment="1">
      <alignment horizontal="left" vertical="center" wrapText="1"/>
    </xf>
    <xf numFmtId="0" fontId="1" fillId="0" borderId="27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0" fontId="1" fillId="0" borderId="43" xfId="1" applyFont="1" applyFill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 wrapText="1"/>
    </xf>
    <xf numFmtId="0" fontId="6" fillId="13" borderId="25" xfId="0" applyFont="1" applyFill="1" applyBorder="1" applyAlignment="1">
      <alignment horizontal="center"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left" vertical="center"/>
    </xf>
    <xf numFmtId="0" fontId="6" fillId="13" borderId="13" xfId="0" applyFont="1" applyFill="1" applyBorder="1" applyAlignment="1">
      <alignment horizontal="left" vertical="center"/>
    </xf>
    <xf numFmtId="0" fontId="6" fillId="13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4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9" fillId="13" borderId="21" xfId="0" applyFont="1" applyFill="1" applyBorder="1" applyAlignment="1">
      <alignment horizontal="center" vertical="center"/>
    </xf>
    <xf numFmtId="0" fontId="9" fillId="13" borderId="25" xfId="0" applyFont="1" applyFill="1" applyBorder="1" applyAlignment="1">
      <alignment horizontal="center" vertical="center"/>
    </xf>
    <xf numFmtId="0" fontId="9" fillId="1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/>
    </xf>
    <xf numFmtId="0" fontId="16" fillId="11" borderId="35" xfId="0" applyFont="1" applyFill="1" applyBorder="1" applyAlignment="1">
      <alignment horizontal="center"/>
    </xf>
    <xf numFmtId="0" fontId="16" fillId="11" borderId="36" xfId="0" applyFont="1" applyFill="1" applyBorder="1" applyAlignment="1">
      <alignment horizontal="center"/>
    </xf>
    <xf numFmtId="0" fontId="16" fillId="11" borderId="8" xfId="0" applyFont="1" applyFill="1" applyBorder="1" applyAlignment="1">
      <alignment horizontal="center"/>
    </xf>
    <xf numFmtId="0" fontId="16" fillId="11" borderId="61" xfId="0" applyFont="1" applyFill="1" applyBorder="1" applyAlignment="1">
      <alignment horizontal="center"/>
    </xf>
    <xf numFmtId="0" fontId="16" fillId="11" borderId="64" xfId="0" applyFont="1" applyFill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textRotation="255" wrapText="1"/>
    </xf>
    <xf numFmtId="0" fontId="7" fillId="4" borderId="28" xfId="0" applyFont="1" applyFill="1" applyBorder="1" applyAlignment="1">
      <alignment horizontal="center" vertical="center" textRotation="255" wrapText="1"/>
    </xf>
    <xf numFmtId="0" fontId="7" fillId="4" borderId="12" xfId="0" applyFont="1" applyFill="1" applyBorder="1" applyAlignment="1">
      <alignment horizontal="center" vertical="center" textRotation="255" wrapText="1"/>
    </xf>
    <xf numFmtId="0" fontId="7" fillId="2" borderId="29" xfId="0" applyFont="1" applyFill="1" applyBorder="1" applyAlignment="1">
      <alignment horizontal="center" vertical="center" textRotation="90" wrapText="1"/>
    </xf>
    <xf numFmtId="0" fontId="7" fillId="2" borderId="28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7" fillId="27" borderId="29" xfId="0" applyFont="1" applyFill="1" applyBorder="1" applyAlignment="1">
      <alignment horizontal="center" vertical="center" textRotation="255" wrapText="1"/>
    </xf>
    <xf numFmtId="0" fontId="7" fillId="27" borderId="28" xfId="0" applyFont="1" applyFill="1" applyBorder="1" applyAlignment="1">
      <alignment horizontal="center" vertical="center" textRotation="255" wrapText="1"/>
    </xf>
    <xf numFmtId="0" fontId="7" fillId="27" borderId="12" xfId="0" applyFont="1" applyFill="1" applyBorder="1" applyAlignment="1">
      <alignment horizontal="center" vertical="center" textRotation="255" wrapText="1"/>
    </xf>
    <xf numFmtId="0" fontId="7" fillId="26" borderId="67" xfId="0" applyFont="1" applyFill="1" applyBorder="1" applyAlignment="1">
      <alignment horizontal="center" vertical="center" textRotation="255" wrapText="1"/>
    </xf>
    <xf numFmtId="0" fontId="7" fillId="26" borderId="26" xfId="0" applyFont="1" applyFill="1" applyBorder="1" applyAlignment="1">
      <alignment horizontal="center" vertical="center" textRotation="255" wrapText="1"/>
    </xf>
    <xf numFmtId="0" fontId="7" fillId="30" borderId="29" xfId="0" applyFont="1" applyFill="1" applyBorder="1" applyAlignment="1">
      <alignment horizontal="center" vertical="center" textRotation="255" wrapText="1"/>
    </xf>
    <xf numFmtId="0" fontId="7" fillId="30" borderId="28" xfId="0" applyFont="1" applyFill="1" applyBorder="1" applyAlignment="1">
      <alignment horizontal="center" vertical="center" textRotation="255" wrapText="1"/>
    </xf>
    <xf numFmtId="0" fontId="7" fillId="30" borderId="12" xfId="0" applyFont="1" applyFill="1" applyBorder="1" applyAlignment="1">
      <alignment horizontal="center" vertical="center" textRotation="255" wrapText="1"/>
    </xf>
    <xf numFmtId="0" fontId="7" fillId="29" borderId="29" xfId="0" applyFont="1" applyFill="1" applyBorder="1" applyAlignment="1">
      <alignment horizontal="center" vertical="center" textRotation="255" wrapText="1"/>
    </xf>
    <xf numFmtId="0" fontId="7" fillId="29" borderId="28" xfId="0" applyFont="1" applyFill="1" applyBorder="1" applyAlignment="1">
      <alignment horizontal="center" vertical="center" textRotation="255" wrapText="1"/>
    </xf>
    <xf numFmtId="0" fontId="7" fillId="29" borderId="12" xfId="0" applyFont="1" applyFill="1" applyBorder="1" applyAlignment="1">
      <alignment horizontal="center" vertical="center" textRotation="255" wrapText="1"/>
    </xf>
    <xf numFmtId="0" fontId="7" fillId="10" borderId="29" xfId="0" applyFont="1" applyFill="1" applyBorder="1" applyAlignment="1">
      <alignment horizontal="center" vertical="center" textRotation="255" wrapText="1"/>
    </xf>
    <xf numFmtId="0" fontId="7" fillId="10" borderId="28" xfId="0" applyFont="1" applyFill="1" applyBorder="1" applyAlignment="1">
      <alignment horizontal="center" vertical="center" textRotation="255" wrapText="1"/>
    </xf>
    <xf numFmtId="0" fontId="7" fillId="8" borderId="29" xfId="0" applyFont="1" applyFill="1" applyBorder="1" applyAlignment="1">
      <alignment horizontal="center" vertical="center" textRotation="255" wrapText="1"/>
    </xf>
    <xf numFmtId="0" fontId="7" fillId="8" borderId="28" xfId="0" applyFont="1" applyFill="1" applyBorder="1" applyAlignment="1">
      <alignment horizontal="center" vertical="center" textRotation="255" wrapText="1"/>
    </xf>
    <xf numFmtId="0" fontId="17" fillId="33" borderId="29" xfId="0" applyFont="1" applyFill="1" applyBorder="1" applyAlignment="1">
      <alignment horizontal="center" vertical="center" textRotation="255" wrapText="1"/>
    </xf>
    <xf numFmtId="0" fontId="17" fillId="33" borderId="28" xfId="0" applyFont="1" applyFill="1" applyBorder="1" applyAlignment="1">
      <alignment horizontal="center" vertical="center" textRotation="255" wrapText="1"/>
    </xf>
    <xf numFmtId="0" fontId="17" fillId="33" borderId="12" xfId="0" applyFont="1" applyFill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wrapText="1"/>
    </xf>
    <xf numFmtId="0" fontId="17" fillId="31" borderId="29" xfId="0" applyFont="1" applyFill="1" applyBorder="1" applyAlignment="1">
      <alignment horizontal="center" vertical="center" textRotation="90" wrapText="1"/>
    </xf>
    <xf numFmtId="0" fontId="17" fillId="31" borderId="28" xfId="0" applyFont="1" applyFill="1" applyBorder="1" applyAlignment="1">
      <alignment horizontal="center" vertical="center" textRotation="90" wrapText="1"/>
    </xf>
    <xf numFmtId="0" fontId="17" fillId="31" borderId="12" xfId="0" applyFont="1" applyFill="1" applyBorder="1" applyAlignment="1">
      <alignment horizontal="center" vertical="center" textRotation="90" wrapText="1"/>
    </xf>
    <xf numFmtId="0" fontId="17" fillId="28" borderId="29" xfId="0" applyFont="1" applyFill="1" applyBorder="1" applyAlignment="1">
      <alignment horizontal="center" vertical="center" textRotation="90" wrapText="1"/>
    </xf>
    <xf numFmtId="0" fontId="17" fillId="28" borderId="28" xfId="0" applyFont="1" applyFill="1" applyBorder="1" applyAlignment="1">
      <alignment horizontal="center" vertical="center" textRotation="90" wrapText="1"/>
    </xf>
    <xf numFmtId="0" fontId="17" fillId="28" borderId="12" xfId="0" applyFont="1" applyFill="1" applyBorder="1" applyAlignment="1">
      <alignment horizontal="center" vertical="center" textRotation="90" wrapText="1"/>
    </xf>
    <xf numFmtId="0" fontId="7" fillId="32" borderId="29" xfId="0" applyFont="1" applyFill="1" applyBorder="1" applyAlignment="1">
      <alignment horizontal="center" vertical="center" textRotation="90" wrapText="1"/>
    </xf>
    <xf numFmtId="0" fontId="7" fillId="32" borderId="28" xfId="0" applyFont="1" applyFill="1" applyBorder="1" applyAlignment="1">
      <alignment horizontal="center" vertical="center" textRotation="90" wrapText="1"/>
    </xf>
    <xf numFmtId="0" fontId="7" fillId="32" borderId="12" xfId="0" applyFont="1" applyFill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7" fillId="9" borderId="29" xfId="0" applyFont="1" applyFill="1" applyBorder="1" applyAlignment="1">
      <alignment horizontal="center" vertical="center" textRotation="90" wrapText="1"/>
    </xf>
    <xf numFmtId="0" fontId="7" fillId="9" borderId="28" xfId="0" applyFont="1" applyFill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23" borderId="4" xfId="0" applyFont="1" applyFill="1" applyBorder="1" applyAlignment="1">
      <alignment horizontal="center" vertical="center" wrapText="1"/>
    </xf>
    <xf numFmtId="0" fontId="31" fillId="35" borderId="7" xfId="0" applyFont="1" applyFill="1" applyBorder="1" applyAlignment="1">
      <alignment horizontal="center" vertical="center" wrapText="1"/>
    </xf>
    <xf numFmtId="0" fontId="31" fillId="35" borderId="5" xfId="0" applyFont="1" applyFill="1" applyBorder="1" applyAlignment="1">
      <alignment horizontal="center" vertical="center" wrapText="1"/>
    </xf>
    <xf numFmtId="0" fontId="31" fillId="35" borderId="6" xfId="0" applyFont="1" applyFill="1" applyBorder="1" applyAlignment="1">
      <alignment horizontal="center" vertical="center" wrapText="1"/>
    </xf>
    <xf numFmtId="0" fontId="17" fillId="23" borderId="4" xfId="0" applyFont="1" applyFill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justify" vertical="top" wrapText="1"/>
    </xf>
    <xf numFmtId="0" fontId="20" fillId="5" borderId="4" xfId="3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0" fillId="5" borderId="4" xfId="3" applyFill="1" applyBorder="1" applyAlignment="1">
      <alignment horizontal="center" vertical="top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0" fillId="5" borderId="7" xfId="3" applyFill="1" applyBorder="1" applyAlignment="1">
      <alignment horizontal="center" vertical="top" wrapText="1"/>
    </xf>
    <xf numFmtId="0" fontId="20" fillId="5" borderId="6" xfId="3" applyFill="1" applyBorder="1" applyAlignment="1">
      <alignment horizontal="center" vertical="top" wrapText="1"/>
    </xf>
    <xf numFmtId="0" fontId="24" fillId="5" borderId="67" xfId="0" applyFont="1" applyFill="1" applyBorder="1" applyAlignment="1">
      <alignment horizontal="center" vertical="top" wrapText="1"/>
    </xf>
    <xf numFmtId="0" fontId="24" fillId="5" borderId="31" xfId="0" applyFont="1" applyFill="1" applyBorder="1" applyAlignment="1">
      <alignment horizontal="center" vertical="top" wrapText="1"/>
    </xf>
    <xf numFmtId="0" fontId="24" fillId="5" borderId="27" xfId="0" applyFont="1" applyFill="1" applyBorder="1" applyAlignment="1">
      <alignment horizontal="center" vertical="top" wrapText="1"/>
    </xf>
    <xf numFmtId="0" fontId="24" fillId="5" borderId="33" xfId="0" applyFont="1" applyFill="1" applyBorder="1" applyAlignment="1">
      <alignment horizontal="center" vertical="top" wrapText="1"/>
    </xf>
    <xf numFmtId="0" fontId="20" fillId="5" borderId="7" xfId="3" applyFill="1" applyBorder="1" applyAlignment="1">
      <alignment horizontal="center" vertical="center" wrapText="1"/>
    </xf>
    <xf numFmtId="0" fontId="20" fillId="5" borderId="6" xfId="3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5" borderId="67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0" fillId="5" borderId="67" xfId="3" applyFill="1" applyBorder="1" applyAlignment="1">
      <alignment horizontal="center" vertical="center" wrapText="1"/>
    </xf>
    <xf numFmtId="0" fontId="20" fillId="5" borderId="30" xfId="3" applyFill="1" applyBorder="1" applyAlignment="1">
      <alignment horizontal="center" vertical="center" wrapText="1"/>
    </xf>
    <xf numFmtId="0" fontId="20" fillId="5" borderId="31" xfId="3" applyFill="1" applyBorder="1" applyAlignment="1">
      <alignment horizontal="center" vertical="center" wrapText="1"/>
    </xf>
    <xf numFmtId="0" fontId="20" fillId="5" borderId="27" xfId="3" applyFill="1" applyBorder="1" applyAlignment="1">
      <alignment horizontal="center" vertical="center" wrapText="1"/>
    </xf>
    <xf numFmtId="0" fontId="20" fillId="5" borderId="11" xfId="3" applyFill="1" applyBorder="1" applyAlignment="1">
      <alignment horizontal="center" vertical="center" wrapText="1"/>
    </xf>
    <xf numFmtId="0" fontId="20" fillId="5" borderId="33" xfId="3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4" fillId="5" borderId="4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left" vertical="center" wrapText="1"/>
    </xf>
    <xf numFmtId="0" fontId="24" fillId="5" borderId="6" xfId="0" applyFont="1" applyFill="1" applyBorder="1" applyAlignment="1">
      <alignment horizontal="left" vertical="center" wrapText="1"/>
    </xf>
    <xf numFmtId="0" fontId="9" fillId="25" borderId="67" xfId="0" applyFont="1" applyFill="1" applyBorder="1" applyAlignment="1">
      <alignment horizontal="center" vertical="center" wrapText="1"/>
    </xf>
    <xf numFmtId="0" fontId="9" fillId="25" borderId="31" xfId="0" applyFont="1" applyFill="1" applyBorder="1" applyAlignment="1">
      <alignment horizontal="center" vertical="center" wrapText="1"/>
    </xf>
    <xf numFmtId="0" fontId="9" fillId="25" borderId="27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 wrapText="1"/>
    </xf>
    <xf numFmtId="0" fontId="24" fillId="21" borderId="67" xfId="0" applyFont="1" applyFill="1" applyBorder="1" applyAlignment="1">
      <alignment horizontal="center" vertical="top" wrapText="1"/>
    </xf>
    <xf numFmtId="0" fontId="24" fillId="21" borderId="31" xfId="0" applyFont="1" applyFill="1" applyBorder="1" applyAlignment="1">
      <alignment horizontal="center" vertical="top" wrapText="1"/>
    </xf>
    <xf numFmtId="0" fontId="24" fillId="21" borderId="26" xfId="0" applyFont="1" applyFill="1" applyBorder="1" applyAlignment="1">
      <alignment horizontal="center" vertical="top" wrapText="1"/>
    </xf>
    <xf numFmtId="0" fontId="24" fillId="21" borderId="32" xfId="0" applyFont="1" applyFill="1" applyBorder="1" applyAlignment="1">
      <alignment horizontal="center" vertical="top" wrapText="1"/>
    </xf>
    <xf numFmtId="0" fontId="24" fillId="21" borderId="27" xfId="0" applyFont="1" applyFill="1" applyBorder="1" applyAlignment="1">
      <alignment horizontal="center" vertical="top" wrapText="1"/>
    </xf>
    <xf numFmtId="0" fontId="24" fillId="21" borderId="33" xfId="0" applyFont="1" applyFill="1" applyBorder="1" applyAlignment="1">
      <alignment horizontal="center" vertical="top" wrapText="1"/>
    </xf>
    <xf numFmtId="0" fontId="24" fillId="20" borderId="4" xfId="0" applyFont="1" applyFill="1" applyBorder="1" applyAlignment="1">
      <alignment horizontal="left" vertical="center" wrapText="1"/>
    </xf>
    <xf numFmtId="0" fontId="9" fillId="21" borderId="67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center" vertical="center" wrapText="1"/>
    </xf>
    <xf numFmtId="0" fontId="9" fillId="21" borderId="27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 wrapText="1"/>
    </xf>
    <xf numFmtId="0" fontId="9" fillId="22" borderId="67" xfId="0" applyFont="1" applyFill="1" applyBorder="1" applyAlignment="1">
      <alignment horizontal="center" vertical="center" wrapText="1"/>
    </xf>
    <xf numFmtId="0" fontId="9" fillId="22" borderId="31" xfId="0" applyFont="1" applyFill="1" applyBorder="1" applyAlignment="1">
      <alignment horizontal="center" vertical="center" wrapText="1"/>
    </xf>
    <xf numFmtId="0" fontId="9" fillId="22" borderId="27" xfId="0" applyFont="1" applyFill="1" applyBorder="1" applyAlignment="1">
      <alignment horizontal="center" vertical="center" wrapText="1"/>
    </xf>
    <xf numFmtId="0" fontId="9" fillId="22" borderId="33" xfId="0" applyFont="1" applyFill="1" applyBorder="1" applyAlignment="1">
      <alignment horizontal="center" vertical="center" wrapText="1"/>
    </xf>
    <xf numFmtId="0" fontId="24" fillId="22" borderId="7" xfId="0" applyFont="1" applyFill="1" applyBorder="1" applyAlignment="1">
      <alignment horizontal="center" vertical="top" wrapText="1"/>
    </xf>
    <xf numFmtId="0" fontId="24" fillId="22" borderId="6" xfId="0" applyFont="1" applyFill="1" applyBorder="1" applyAlignment="1">
      <alignment horizontal="center" vertical="top" wrapText="1"/>
    </xf>
    <xf numFmtId="0" fontId="24" fillId="22" borderId="67" xfId="0" applyFont="1" applyFill="1" applyBorder="1" applyAlignment="1">
      <alignment horizontal="center" vertical="top" wrapText="1"/>
    </xf>
    <xf numFmtId="0" fontId="24" fillId="22" borderId="31" xfId="0" applyFont="1" applyFill="1" applyBorder="1" applyAlignment="1">
      <alignment horizontal="center" vertical="top" wrapText="1"/>
    </xf>
    <xf numFmtId="0" fontId="24" fillId="22" borderId="27" xfId="0" applyFont="1" applyFill="1" applyBorder="1" applyAlignment="1">
      <alignment horizontal="center" vertical="top" wrapText="1"/>
    </xf>
    <xf numFmtId="0" fontId="24" fillId="22" borderId="33" xfId="0" applyFont="1" applyFill="1" applyBorder="1" applyAlignment="1">
      <alignment horizontal="center" vertical="top" wrapText="1"/>
    </xf>
    <xf numFmtId="0" fontId="24" fillId="16" borderId="67" xfId="0" applyFont="1" applyFill="1" applyBorder="1" applyAlignment="1">
      <alignment horizontal="center" vertical="top" wrapText="1"/>
    </xf>
    <xf numFmtId="0" fontId="24" fillId="16" borderId="31" xfId="0" applyFont="1" applyFill="1" applyBorder="1" applyAlignment="1">
      <alignment horizontal="center" vertical="top" wrapText="1"/>
    </xf>
    <xf numFmtId="0" fontId="24" fillId="16" borderId="26" xfId="0" applyFont="1" applyFill="1" applyBorder="1" applyAlignment="1">
      <alignment horizontal="center" vertical="top" wrapText="1"/>
    </xf>
    <xf numFmtId="0" fontId="24" fillId="16" borderId="32" xfId="0" applyFont="1" applyFill="1" applyBorder="1" applyAlignment="1">
      <alignment horizontal="center" vertical="top" wrapText="1"/>
    </xf>
    <xf numFmtId="0" fontId="24" fillId="16" borderId="27" xfId="0" applyFont="1" applyFill="1" applyBorder="1" applyAlignment="1">
      <alignment horizontal="center" vertical="top" wrapText="1"/>
    </xf>
    <xf numFmtId="0" fontId="24" fillId="16" borderId="33" xfId="0" applyFont="1" applyFill="1" applyBorder="1" applyAlignment="1">
      <alignment horizontal="center" vertical="top" wrapText="1"/>
    </xf>
    <xf numFmtId="0" fontId="24" fillId="16" borderId="67" xfId="0" applyFont="1" applyFill="1" applyBorder="1" applyAlignment="1">
      <alignment horizontal="center" vertical="center" wrapText="1"/>
    </xf>
    <xf numFmtId="0" fontId="24" fillId="16" borderId="31" xfId="0" applyFont="1" applyFill="1" applyBorder="1" applyAlignment="1">
      <alignment horizontal="center" vertical="center" wrapText="1"/>
    </xf>
    <xf numFmtId="0" fontId="24" fillId="16" borderId="26" xfId="0" applyFont="1" applyFill="1" applyBorder="1" applyAlignment="1">
      <alignment horizontal="center" vertical="center" wrapText="1"/>
    </xf>
    <xf numFmtId="0" fontId="24" fillId="16" borderId="32" xfId="0" applyFont="1" applyFill="1" applyBorder="1" applyAlignment="1">
      <alignment horizontal="center" vertical="center" wrapText="1"/>
    </xf>
    <xf numFmtId="0" fontId="24" fillId="16" borderId="27" xfId="0" applyFont="1" applyFill="1" applyBorder="1" applyAlignment="1">
      <alignment horizontal="center" vertical="center" wrapText="1"/>
    </xf>
    <xf numFmtId="0" fontId="24" fillId="16" borderId="33" xfId="0" applyFont="1" applyFill="1" applyBorder="1" applyAlignment="1">
      <alignment horizontal="center" vertical="center" wrapText="1"/>
    </xf>
    <xf numFmtId="0" fontId="24" fillId="25" borderId="67" xfId="0" applyFont="1" applyFill="1" applyBorder="1" applyAlignment="1">
      <alignment horizontal="center" vertical="top" wrapText="1"/>
    </xf>
    <xf numFmtId="0" fontId="24" fillId="25" borderId="31" xfId="0" applyFont="1" applyFill="1" applyBorder="1" applyAlignment="1">
      <alignment horizontal="center" vertical="top" wrapText="1"/>
    </xf>
    <xf numFmtId="0" fontId="24" fillId="25" borderId="27" xfId="0" applyFont="1" applyFill="1" applyBorder="1" applyAlignment="1">
      <alignment horizontal="center" vertical="top" wrapText="1"/>
    </xf>
    <xf numFmtId="0" fontId="24" fillId="25" borderId="33" xfId="0" applyFont="1" applyFill="1" applyBorder="1" applyAlignment="1">
      <alignment horizontal="center" vertical="top" wrapText="1"/>
    </xf>
    <xf numFmtId="0" fontId="24" fillId="25" borderId="7" xfId="0" applyFont="1" applyFill="1" applyBorder="1" applyAlignment="1">
      <alignment horizontal="center" vertical="top" wrapText="1"/>
    </xf>
    <xf numFmtId="0" fontId="24" fillId="25" borderId="6" xfId="0" applyFont="1" applyFill="1" applyBorder="1" applyAlignment="1">
      <alignment horizontal="center" vertical="top" wrapText="1"/>
    </xf>
    <xf numFmtId="0" fontId="24" fillId="24" borderId="29" xfId="0" applyFont="1" applyFill="1" applyBorder="1" applyAlignment="1">
      <alignment horizontal="justify" vertical="top" wrapText="1"/>
    </xf>
    <xf numFmtId="0" fontId="24" fillId="24" borderId="12" xfId="0" applyFont="1" applyFill="1" applyBorder="1" applyAlignment="1">
      <alignment horizontal="justify" vertical="top" wrapText="1"/>
    </xf>
    <xf numFmtId="0" fontId="5" fillId="24" borderId="29" xfId="0" applyFont="1" applyFill="1" applyBorder="1" applyAlignment="1">
      <alignment horizontal="center" vertical="center" textRotation="90" wrapText="1"/>
    </xf>
    <xf numFmtId="0" fontId="5" fillId="24" borderId="28" xfId="0" applyFont="1" applyFill="1" applyBorder="1" applyAlignment="1">
      <alignment horizontal="center" vertical="center" textRotation="90" wrapText="1"/>
    </xf>
    <xf numFmtId="0" fontId="5" fillId="24" borderId="12" xfId="0" applyFont="1" applyFill="1" applyBorder="1" applyAlignment="1">
      <alignment horizontal="center" vertical="center" textRotation="90" wrapText="1"/>
    </xf>
    <xf numFmtId="0" fontId="9" fillId="16" borderId="67" xfId="0" applyFont="1" applyFill="1" applyBorder="1" applyAlignment="1">
      <alignment horizontal="center" vertical="center" wrapText="1"/>
    </xf>
    <xf numFmtId="0" fontId="9" fillId="16" borderId="31" xfId="0" applyFont="1" applyFill="1" applyBorder="1" applyAlignment="1">
      <alignment horizontal="center" vertical="center" wrapText="1"/>
    </xf>
    <xf numFmtId="0" fontId="9" fillId="16" borderId="27" xfId="0" applyFont="1" applyFill="1" applyBorder="1" applyAlignment="1">
      <alignment horizontal="center" vertical="center" wrapText="1"/>
    </xf>
    <xf numFmtId="0" fontId="9" fillId="16" borderId="33" xfId="0" applyFont="1" applyFill="1" applyBorder="1" applyAlignment="1">
      <alignment horizontal="center" vertical="center" wrapText="1"/>
    </xf>
    <xf numFmtId="0" fontId="24" fillId="16" borderId="67" xfId="0" applyFont="1" applyFill="1" applyBorder="1" applyAlignment="1">
      <alignment horizontal="left" vertical="center" wrapText="1"/>
    </xf>
    <xf numFmtId="0" fontId="24" fillId="16" borderId="31" xfId="0" applyFont="1" applyFill="1" applyBorder="1" applyAlignment="1">
      <alignment horizontal="left" vertical="center" wrapText="1"/>
    </xf>
    <xf numFmtId="0" fontId="24" fillId="16" borderId="26" xfId="0" applyFont="1" applyFill="1" applyBorder="1" applyAlignment="1">
      <alignment horizontal="left" vertical="center" wrapText="1"/>
    </xf>
    <xf numFmtId="0" fontId="24" fillId="16" borderId="32" xfId="0" applyFont="1" applyFill="1" applyBorder="1" applyAlignment="1">
      <alignment horizontal="left" vertical="center" wrapText="1"/>
    </xf>
    <xf numFmtId="0" fontId="24" fillId="16" borderId="27" xfId="0" applyFont="1" applyFill="1" applyBorder="1" applyAlignment="1">
      <alignment horizontal="left" vertical="center" wrapText="1"/>
    </xf>
    <xf numFmtId="0" fontId="24" fillId="16" borderId="3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24" fillId="20" borderId="4" xfId="0" applyFont="1" applyFill="1" applyBorder="1" applyAlignment="1">
      <alignment horizontal="left" vertical="center"/>
    </xf>
    <xf numFmtId="0" fontId="27" fillId="24" borderId="4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textRotation="90"/>
    </xf>
    <xf numFmtId="0" fontId="8" fillId="16" borderId="4" xfId="0" applyFont="1" applyFill="1" applyBorder="1" applyAlignment="1">
      <alignment horizontal="center" vertical="center"/>
    </xf>
    <xf numFmtId="0" fontId="24" fillId="20" borderId="4" xfId="0" applyFont="1" applyFill="1" applyBorder="1" applyAlignment="1">
      <alignment horizontal="justify" vertical="top" wrapText="1"/>
    </xf>
    <xf numFmtId="0" fontId="5" fillId="20" borderId="4" xfId="0" applyFont="1" applyFill="1" applyBorder="1" applyAlignment="1">
      <alignment horizontal="justify" vertical="top" wrapText="1"/>
    </xf>
    <xf numFmtId="0" fontId="22" fillId="14" borderId="7" xfId="3" applyFont="1" applyFill="1" applyBorder="1" applyAlignment="1">
      <alignment horizontal="center" vertical="center" wrapText="1"/>
    </xf>
    <xf numFmtId="0" fontId="22" fillId="14" borderId="6" xfId="3" applyFont="1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</cellXfs>
  <cellStyles count="4">
    <cellStyle name="Hipervínculo" xfId="3" builtinId="8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EB8BD"/>
      <color rgb="FFFA8A8A"/>
      <color rgb="FFFFFFA3"/>
      <color rgb="FFFFFF47"/>
      <color rgb="FF66C606"/>
      <color rgb="FF43FF43"/>
      <color rgb="FFB9FFA3"/>
      <color rgb="FF66FF33"/>
      <color rgb="FFC1DF0B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285750</xdr:rowOff>
    </xdr:from>
    <xdr:to>
      <xdr:col>6</xdr:col>
      <xdr:colOff>0</xdr:colOff>
      <xdr:row>2</xdr:row>
      <xdr:rowOff>285750</xdr:rowOff>
    </xdr:to>
    <xdr:sp macro="" textlink="">
      <xdr:nvSpPr>
        <xdr:cNvPr id="2" name="Rectangle 50"/>
        <xdr:cNvSpPr>
          <a:spLocks noChangeArrowheads="1"/>
        </xdr:cNvSpPr>
      </xdr:nvSpPr>
      <xdr:spPr bwMode="auto">
        <a:xfrm>
          <a:off x="4248150" y="15906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</xdr:row>
      <xdr:rowOff>285750</xdr:rowOff>
    </xdr:from>
    <xdr:to>
      <xdr:col>6</xdr:col>
      <xdr:colOff>0</xdr:colOff>
      <xdr:row>2</xdr:row>
      <xdr:rowOff>285750</xdr:rowOff>
    </xdr:to>
    <xdr:sp macro="" textlink="">
      <xdr:nvSpPr>
        <xdr:cNvPr id="3" name="Rectangle 51"/>
        <xdr:cNvSpPr>
          <a:spLocks noChangeArrowheads="1"/>
        </xdr:cNvSpPr>
      </xdr:nvSpPr>
      <xdr:spPr bwMode="auto">
        <a:xfrm>
          <a:off x="4248150" y="15906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285750</xdr:rowOff>
    </xdr:from>
    <xdr:to>
      <xdr:col>6</xdr:col>
      <xdr:colOff>0</xdr:colOff>
      <xdr:row>35</xdr:row>
      <xdr:rowOff>285750</xdr:rowOff>
    </xdr:to>
    <xdr:sp macro="" textlink="">
      <xdr:nvSpPr>
        <xdr:cNvPr id="4" name="Rectangle 50"/>
        <xdr:cNvSpPr>
          <a:spLocks noChangeArrowheads="1"/>
        </xdr:cNvSpPr>
      </xdr:nvSpPr>
      <xdr:spPr bwMode="auto">
        <a:xfrm>
          <a:off x="4248150" y="104584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285750</xdr:rowOff>
    </xdr:from>
    <xdr:to>
      <xdr:col>6</xdr:col>
      <xdr:colOff>0</xdr:colOff>
      <xdr:row>35</xdr:row>
      <xdr:rowOff>285750</xdr:rowOff>
    </xdr:to>
    <xdr:sp macro="" textlink="">
      <xdr:nvSpPr>
        <xdr:cNvPr id="5" name="Rectangle 51"/>
        <xdr:cNvSpPr>
          <a:spLocks noChangeArrowheads="1"/>
        </xdr:cNvSpPr>
      </xdr:nvSpPr>
      <xdr:spPr bwMode="auto">
        <a:xfrm>
          <a:off x="4248150" y="104584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69</xdr:row>
      <xdr:rowOff>285750</xdr:rowOff>
    </xdr:from>
    <xdr:to>
      <xdr:col>6</xdr:col>
      <xdr:colOff>0</xdr:colOff>
      <xdr:row>69</xdr:row>
      <xdr:rowOff>285750</xdr:rowOff>
    </xdr:to>
    <xdr:sp macro="" textlink="">
      <xdr:nvSpPr>
        <xdr:cNvPr id="6" name="Rectangle 50"/>
        <xdr:cNvSpPr>
          <a:spLocks noChangeArrowheads="1"/>
        </xdr:cNvSpPr>
      </xdr:nvSpPr>
      <xdr:spPr bwMode="auto">
        <a:xfrm>
          <a:off x="4248150" y="210216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69</xdr:row>
      <xdr:rowOff>285750</xdr:rowOff>
    </xdr:from>
    <xdr:to>
      <xdr:col>6</xdr:col>
      <xdr:colOff>0</xdr:colOff>
      <xdr:row>69</xdr:row>
      <xdr:rowOff>285750</xdr:rowOff>
    </xdr:to>
    <xdr:sp macro="" textlink="">
      <xdr:nvSpPr>
        <xdr:cNvPr id="7" name="Rectangle 51"/>
        <xdr:cNvSpPr>
          <a:spLocks noChangeArrowheads="1"/>
        </xdr:cNvSpPr>
      </xdr:nvSpPr>
      <xdr:spPr bwMode="auto">
        <a:xfrm>
          <a:off x="4248150" y="210216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TOR%20COLZAGA\Downloads\MATRIZ%20RIESGO%20SAN%20LUIS%20GONZA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RIMEROS AUX."/>
      <sheetName val="MATRIZ DE RIESGO"/>
      <sheetName val="INTRUCTIVO"/>
      <sheetName val="Datos"/>
      <sheetName val="1"/>
    </sheetNames>
    <sheetDataSet>
      <sheetData sheetId="0"/>
      <sheetData sheetId="1"/>
      <sheetData sheetId="2"/>
      <sheetData sheetId="3">
        <row r="3">
          <cell r="D3" t="str">
            <v>I</v>
          </cell>
          <cell r="F3" t="str">
            <v>NO ACEPTABLE</v>
          </cell>
          <cell r="K3">
            <v>1</v>
          </cell>
          <cell r="L3" t="str">
            <v>BAJO</v>
          </cell>
        </row>
        <row r="4">
          <cell r="D4" t="str">
            <v>II</v>
          </cell>
          <cell r="F4" t="str">
            <v>ACEPTABLE CON CONTROL ESPECIFICO</v>
          </cell>
          <cell r="K4">
            <v>2</v>
          </cell>
          <cell r="L4" t="str">
            <v>BAJO</v>
          </cell>
        </row>
        <row r="5">
          <cell r="D5" t="str">
            <v>III</v>
          </cell>
          <cell r="F5" t="str">
            <v>MEJORABLE</v>
          </cell>
          <cell r="K5">
            <v>3</v>
          </cell>
          <cell r="L5" t="str">
            <v>BAJO</v>
          </cell>
        </row>
        <row r="6">
          <cell r="D6" t="str">
            <v>IV</v>
          </cell>
          <cell r="F6" t="str">
            <v xml:space="preserve">ACEPTABLE </v>
          </cell>
          <cell r="K6">
            <v>4</v>
          </cell>
          <cell r="L6" t="str">
            <v>BAJO</v>
          </cell>
        </row>
        <row r="7">
          <cell r="K7">
            <v>5</v>
          </cell>
          <cell r="L7" t="str">
            <v>MEDIO</v>
          </cell>
        </row>
        <row r="8">
          <cell r="K8">
            <v>6</v>
          </cell>
          <cell r="L8" t="str">
            <v>MEDIO</v>
          </cell>
        </row>
        <row r="9">
          <cell r="K9">
            <v>7</v>
          </cell>
          <cell r="L9" t="str">
            <v>MEDIO</v>
          </cell>
        </row>
        <row r="10">
          <cell r="K10">
            <v>8</v>
          </cell>
          <cell r="L10" t="str">
            <v>MEDIO</v>
          </cell>
        </row>
        <row r="11">
          <cell r="K11">
            <v>9</v>
          </cell>
          <cell r="L11" t="str">
            <v>ALTO</v>
          </cell>
        </row>
        <row r="12">
          <cell r="K12">
            <v>10</v>
          </cell>
          <cell r="L12" t="str">
            <v>ALTO</v>
          </cell>
        </row>
        <row r="13">
          <cell r="K13">
            <v>11</v>
          </cell>
          <cell r="L13" t="str">
            <v>ALTO</v>
          </cell>
        </row>
        <row r="14">
          <cell r="K14">
            <v>12</v>
          </cell>
          <cell r="L14" t="str">
            <v>ALTO</v>
          </cell>
        </row>
        <row r="15">
          <cell r="K15">
            <v>13</v>
          </cell>
          <cell r="L15" t="str">
            <v>ALTO</v>
          </cell>
        </row>
        <row r="16">
          <cell r="K16">
            <v>14</v>
          </cell>
          <cell r="L16" t="str">
            <v>ALTO</v>
          </cell>
        </row>
        <row r="17">
          <cell r="K17">
            <v>15</v>
          </cell>
          <cell r="L17" t="str">
            <v>ALTO</v>
          </cell>
        </row>
        <row r="18">
          <cell r="K18">
            <v>16</v>
          </cell>
          <cell r="L18" t="str">
            <v>ALTO</v>
          </cell>
        </row>
        <row r="19">
          <cell r="K19">
            <v>17</v>
          </cell>
          <cell r="L19" t="str">
            <v>ALTO</v>
          </cell>
        </row>
        <row r="20">
          <cell r="K20">
            <v>18</v>
          </cell>
          <cell r="L20" t="str">
            <v>ALTO</v>
          </cell>
        </row>
        <row r="21">
          <cell r="K21">
            <v>19</v>
          </cell>
          <cell r="L21" t="str">
            <v>ALTO</v>
          </cell>
        </row>
        <row r="22">
          <cell r="K22">
            <v>20</v>
          </cell>
          <cell r="L22" t="str">
            <v>ALTO</v>
          </cell>
        </row>
        <row r="23">
          <cell r="K23">
            <v>21</v>
          </cell>
          <cell r="L23" t="str">
            <v>MUY ALTO</v>
          </cell>
        </row>
        <row r="24">
          <cell r="K24">
            <v>22</v>
          </cell>
          <cell r="L24" t="str">
            <v>MUY ALTO</v>
          </cell>
        </row>
        <row r="25">
          <cell r="K25">
            <v>23</v>
          </cell>
          <cell r="L25" t="str">
            <v>MUY ALTO</v>
          </cell>
        </row>
        <row r="26">
          <cell r="K26">
            <v>24</v>
          </cell>
          <cell r="L26" t="str">
            <v>MUY ALTO</v>
          </cell>
        </row>
        <row r="27">
          <cell r="K27">
            <v>25</v>
          </cell>
          <cell r="L27" t="str">
            <v>MUY ALTO</v>
          </cell>
        </row>
        <row r="28">
          <cell r="K28">
            <v>26</v>
          </cell>
          <cell r="L28" t="str">
            <v>MUY ALTO</v>
          </cell>
        </row>
        <row r="29">
          <cell r="K29">
            <v>27</v>
          </cell>
          <cell r="L29" t="str">
            <v>MUY ALTO</v>
          </cell>
        </row>
        <row r="30">
          <cell r="K30">
            <v>28</v>
          </cell>
          <cell r="L30" t="str">
            <v>MUY ALTO</v>
          </cell>
        </row>
        <row r="31">
          <cell r="K31">
            <v>29</v>
          </cell>
          <cell r="L31" t="str">
            <v>MUY ALTO</v>
          </cell>
        </row>
        <row r="32">
          <cell r="K32">
            <v>30</v>
          </cell>
          <cell r="L32" t="str">
            <v>MUY ALTO</v>
          </cell>
        </row>
        <row r="33">
          <cell r="K33">
            <v>31</v>
          </cell>
          <cell r="L33" t="str">
            <v>MUY ALTO</v>
          </cell>
        </row>
        <row r="34">
          <cell r="K34">
            <v>32</v>
          </cell>
          <cell r="L34" t="str">
            <v>MUY ALTO</v>
          </cell>
        </row>
        <row r="35">
          <cell r="K35">
            <v>33</v>
          </cell>
          <cell r="L35" t="str">
            <v>MUY ALTO</v>
          </cell>
        </row>
        <row r="36">
          <cell r="K36">
            <v>34</v>
          </cell>
          <cell r="L36" t="str">
            <v>MUY ALTO</v>
          </cell>
        </row>
        <row r="37">
          <cell r="K37">
            <v>35</v>
          </cell>
          <cell r="L37" t="str">
            <v>MUY ALTO</v>
          </cell>
        </row>
        <row r="38">
          <cell r="K38">
            <v>36</v>
          </cell>
          <cell r="L38" t="str">
            <v>MUY ALTO</v>
          </cell>
        </row>
        <row r="39">
          <cell r="K39">
            <v>37</v>
          </cell>
          <cell r="L39" t="str">
            <v>MUY ALTO</v>
          </cell>
        </row>
        <row r="40">
          <cell r="K40">
            <v>38</v>
          </cell>
          <cell r="L40" t="str">
            <v>MUY ALTO</v>
          </cell>
        </row>
        <row r="41">
          <cell r="K41">
            <v>39</v>
          </cell>
          <cell r="L41" t="str">
            <v>MUY ALTO</v>
          </cell>
        </row>
        <row r="42">
          <cell r="K42">
            <v>40</v>
          </cell>
          <cell r="L42" t="str">
            <v>MUY ALTO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72"/>
  <sheetViews>
    <sheetView topLeftCell="A51" zoomScale="80" zoomScaleNormal="80" workbookViewId="0">
      <selection activeCell="J73" sqref="J73"/>
    </sheetView>
    <sheetView workbookViewId="1"/>
  </sheetViews>
  <sheetFormatPr baseColWidth="10" defaultRowHeight="15"/>
  <sheetData>
    <row r="1" spans="1:21" ht="15.75" thickBot="1"/>
    <row r="2" spans="1:21">
      <c r="A2" s="218" t="s">
        <v>112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20"/>
    </row>
    <row r="3" spans="1:21" ht="15.75" thickBot="1">
      <c r="A3" s="221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3"/>
    </row>
    <row r="4" spans="1:21" ht="16.5" thickBot="1">
      <c r="A4" s="153" t="s">
        <v>48</v>
      </c>
      <c r="B4" s="154"/>
      <c r="C4" s="154"/>
      <c r="D4" s="154"/>
      <c r="E4" s="154"/>
      <c r="F4" s="155"/>
      <c r="G4" s="153" t="s">
        <v>49</v>
      </c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5"/>
    </row>
    <row r="5" spans="1:21" ht="15.75" thickBot="1">
      <c r="A5" s="156" t="s">
        <v>50</v>
      </c>
      <c r="B5" s="157"/>
      <c r="C5" s="157"/>
      <c r="D5" s="157"/>
      <c r="E5" s="157"/>
      <c r="F5" s="158"/>
      <c r="G5" s="159"/>
      <c r="H5" s="160"/>
      <c r="I5" s="161"/>
      <c r="J5" s="162"/>
      <c r="K5" s="160"/>
      <c r="L5" s="161"/>
      <c r="M5" s="162"/>
      <c r="N5" s="160"/>
      <c r="O5" s="161"/>
      <c r="P5" s="162"/>
      <c r="Q5" s="160"/>
      <c r="R5" s="161"/>
      <c r="S5" s="162"/>
      <c r="T5" s="160"/>
      <c r="U5" s="161"/>
    </row>
    <row r="6" spans="1:21" ht="15.75" thickBot="1">
      <c r="A6" s="177" t="s">
        <v>2</v>
      </c>
      <c r="B6" s="178"/>
      <c r="C6" s="178"/>
      <c r="D6" s="178"/>
      <c r="E6" s="178"/>
      <c r="F6" s="179"/>
      <c r="G6" s="180" t="s">
        <v>51</v>
      </c>
      <c r="H6" s="167"/>
      <c r="I6" s="168"/>
      <c r="J6" s="166" t="s">
        <v>51</v>
      </c>
      <c r="K6" s="167"/>
      <c r="L6" s="168"/>
      <c r="M6" s="166" t="s">
        <v>51</v>
      </c>
      <c r="N6" s="167"/>
      <c r="O6" s="168"/>
      <c r="P6" s="166" t="s">
        <v>51</v>
      </c>
      <c r="Q6" s="167"/>
      <c r="R6" s="168"/>
      <c r="S6" s="166" t="s">
        <v>51</v>
      </c>
      <c r="T6" s="167"/>
      <c r="U6" s="168"/>
    </row>
    <row r="7" spans="1:21" ht="15.75" thickBot="1">
      <c r="A7" s="163" t="s">
        <v>52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5"/>
    </row>
    <row r="8" spans="1:21" ht="15.75" thickBot="1">
      <c r="A8" s="59" t="s">
        <v>53</v>
      </c>
      <c r="B8" s="169" t="s">
        <v>54</v>
      </c>
      <c r="C8" s="169"/>
      <c r="D8" s="169"/>
      <c r="E8" s="169"/>
      <c r="F8" s="170"/>
      <c r="G8" s="62" t="s">
        <v>55</v>
      </c>
      <c r="H8" s="58" t="s">
        <v>56</v>
      </c>
      <c r="I8" s="64" t="s">
        <v>57</v>
      </c>
      <c r="J8" s="63" t="s">
        <v>55</v>
      </c>
      <c r="K8" s="58" t="s">
        <v>56</v>
      </c>
      <c r="L8" s="65" t="s">
        <v>57</v>
      </c>
      <c r="M8" s="62" t="s">
        <v>55</v>
      </c>
      <c r="N8" s="58" t="s">
        <v>56</v>
      </c>
      <c r="O8" s="64" t="s">
        <v>57</v>
      </c>
      <c r="P8" s="63" t="s">
        <v>55</v>
      </c>
      <c r="Q8" s="58" t="s">
        <v>56</v>
      </c>
      <c r="R8" s="65" t="s">
        <v>57</v>
      </c>
      <c r="S8" s="62" t="s">
        <v>55</v>
      </c>
      <c r="T8" s="58" t="s">
        <v>56</v>
      </c>
      <c r="U8" s="64" t="s">
        <v>57</v>
      </c>
    </row>
    <row r="9" spans="1:21">
      <c r="A9" s="2">
        <v>1</v>
      </c>
      <c r="B9" s="171" t="s">
        <v>58</v>
      </c>
      <c r="C9" s="171"/>
      <c r="D9" s="171"/>
      <c r="E9" s="171"/>
      <c r="F9" s="172"/>
      <c r="G9" s="3"/>
      <c r="H9" s="4"/>
      <c r="I9" s="5"/>
      <c r="J9" s="6"/>
      <c r="K9" s="4"/>
      <c r="L9" s="6"/>
      <c r="M9" s="3"/>
      <c r="N9" s="4"/>
      <c r="O9" s="5"/>
      <c r="P9" s="6"/>
      <c r="Q9" s="4"/>
      <c r="R9" s="6"/>
      <c r="S9" s="7"/>
      <c r="T9" s="4"/>
      <c r="U9" s="5"/>
    </row>
    <row r="10" spans="1:21">
      <c r="A10" s="8">
        <v>2</v>
      </c>
      <c r="B10" s="173" t="s">
        <v>59</v>
      </c>
      <c r="C10" s="173"/>
      <c r="D10" s="173"/>
      <c r="E10" s="173"/>
      <c r="F10" s="174"/>
      <c r="G10" s="56"/>
      <c r="H10" s="10"/>
      <c r="I10" s="11"/>
      <c r="J10" s="12"/>
      <c r="K10" s="10"/>
      <c r="L10" s="12"/>
      <c r="M10" s="9"/>
      <c r="N10" s="10"/>
      <c r="O10" s="11"/>
      <c r="P10" s="12"/>
      <c r="Q10" s="10"/>
      <c r="R10" s="12"/>
      <c r="S10" s="13"/>
      <c r="T10" s="10"/>
      <c r="U10" s="11"/>
    </row>
    <row r="11" spans="1:21">
      <c r="A11" s="14">
        <v>3</v>
      </c>
      <c r="B11" s="175" t="s">
        <v>60</v>
      </c>
      <c r="C11" s="176"/>
      <c r="D11" s="176"/>
      <c r="E11" s="176"/>
      <c r="F11" s="176"/>
      <c r="G11" s="9"/>
      <c r="H11" s="10"/>
      <c r="I11" s="11"/>
      <c r="J11" s="12"/>
      <c r="K11" s="10"/>
      <c r="L11" s="12"/>
      <c r="M11" s="9"/>
      <c r="N11" s="10"/>
      <c r="O11" s="11"/>
      <c r="P11" s="12"/>
      <c r="Q11" s="10"/>
      <c r="R11" s="12"/>
      <c r="S11" s="13"/>
      <c r="T11" s="10"/>
      <c r="U11" s="11"/>
    </row>
    <row r="12" spans="1:21" ht="15.75" thickBot="1">
      <c r="A12" s="8">
        <v>4</v>
      </c>
      <c r="B12" s="173" t="s">
        <v>61</v>
      </c>
      <c r="C12" s="173"/>
      <c r="D12" s="173"/>
      <c r="E12" s="173"/>
      <c r="F12" s="174"/>
      <c r="G12" s="15"/>
      <c r="H12" s="16"/>
      <c r="I12" s="17"/>
      <c r="J12" s="12"/>
      <c r="K12" s="10"/>
      <c r="L12" s="12"/>
      <c r="M12" s="15"/>
      <c r="N12" s="16"/>
      <c r="O12" s="17"/>
      <c r="P12" s="12"/>
      <c r="Q12" s="10"/>
      <c r="R12" s="12"/>
      <c r="S12" s="18"/>
      <c r="T12" s="16"/>
      <c r="U12" s="17"/>
    </row>
    <row r="13" spans="1:21" ht="26.25" thickBot="1">
      <c r="A13" s="59" t="s">
        <v>53</v>
      </c>
      <c r="B13" s="169" t="s">
        <v>62</v>
      </c>
      <c r="C13" s="169"/>
      <c r="D13" s="184"/>
      <c r="E13" s="60" t="s">
        <v>63</v>
      </c>
      <c r="F13" s="61" t="s">
        <v>64</v>
      </c>
      <c r="G13" s="53" t="s">
        <v>65</v>
      </c>
      <c r="H13" s="57" t="s">
        <v>66</v>
      </c>
      <c r="I13" s="64" t="s">
        <v>57</v>
      </c>
      <c r="J13" s="53" t="s">
        <v>65</v>
      </c>
      <c r="K13" s="57" t="s">
        <v>66</v>
      </c>
      <c r="L13" s="64" t="s">
        <v>57</v>
      </c>
      <c r="M13" s="53" t="s">
        <v>65</v>
      </c>
      <c r="N13" s="57" t="s">
        <v>66</v>
      </c>
      <c r="O13" s="64" t="s">
        <v>57</v>
      </c>
      <c r="P13" s="53" t="s">
        <v>65</v>
      </c>
      <c r="Q13" s="57" t="s">
        <v>66</v>
      </c>
      <c r="R13" s="64" t="s">
        <v>57</v>
      </c>
      <c r="S13" s="53" t="s">
        <v>65</v>
      </c>
      <c r="T13" s="57" t="s">
        <v>66</v>
      </c>
      <c r="U13" s="64" t="s">
        <v>57</v>
      </c>
    </row>
    <row r="14" spans="1:21">
      <c r="A14" s="19">
        <v>1</v>
      </c>
      <c r="B14" s="185" t="s">
        <v>67</v>
      </c>
      <c r="C14" s="186"/>
      <c r="D14" s="187"/>
      <c r="E14" s="20" t="s">
        <v>68</v>
      </c>
      <c r="F14" s="21">
        <v>1</v>
      </c>
      <c r="G14" s="22"/>
      <c r="H14" s="23"/>
      <c r="I14" s="23"/>
      <c r="J14" s="22"/>
      <c r="K14" s="23"/>
      <c r="L14" s="23"/>
      <c r="M14" s="22"/>
      <c r="N14" s="23"/>
      <c r="O14" s="23"/>
      <c r="P14" s="22"/>
      <c r="Q14" s="23"/>
      <c r="R14" s="23"/>
      <c r="S14" s="22"/>
      <c r="T14" s="23"/>
      <c r="U14" s="23"/>
    </row>
    <row r="15" spans="1:21">
      <c r="A15" s="24">
        <v>2</v>
      </c>
      <c r="B15" s="181" t="s">
        <v>69</v>
      </c>
      <c r="C15" s="182"/>
      <c r="D15" s="183"/>
      <c r="E15" s="25" t="s">
        <v>68</v>
      </c>
      <c r="F15" s="26">
        <v>1</v>
      </c>
      <c r="G15" s="27"/>
      <c r="H15" s="28"/>
      <c r="I15" s="28"/>
      <c r="J15" s="27"/>
      <c r="K15" s="28"/>
      <c r="L15" s="28"/>
      <c r="M15" s="27"/>
      <c r="N15" s="28"/>
      <c r="O15" s="28"/>
      <c r="P15" s="27"/>
      <c r="Q15" s="28"/>
      <c r="R15" s="28"/>
      <c r="S15" s="27"/>
      <c r="T15" s="28"/>
      <c r="U15" s="28"/>
    </row>
    <row r="16" spans="1:21">
      <c r="A16" s="24">
        <v>3</v>
      </c>
      <c r="B16" s="181" t="s">
        <v>70</v>
      </c>
      <c r="C16" s="182"/>
      <c r="D16" s="183"/>
      <c r="E16" s="25" t="s">
        <v>68</v>
      </c>
      <c r="F16" s="26">
        <v>4</v>
      </c>
      <c r="G16" s="27"/>
      <c r="H16" s="28"/>
      <c r="I16" s="28"/>
      <c r="J16" s="27"/>
      <c r="K16" s="28"/>
      <c r="L16" s="28"/>
      <c r="M16" s="27"/>
      <c r="N16" s="28"/>
      <c r="O16" s="28"/>
      <c r="P16" s="27"/>
      <c r="Q16" s="28"/>
      <c r="R16" s="28"/>
      <c r="S16" s="27"/>
      <c r="T16" s="28"/>
      <c r="U16" s="28"/>
    </row>
    <row r="17" spans="1:21" ht="30" customHeight="1">
      <c r="A17" s="24">
        <v>5</v>
      </c>
      <c r="B17" s="181" t="s">
        <v>71</v>
      </c>
      <c r="C17" s="182"/>
      <c r="D17" s="183"/>
      <c r="E17" s="25" t="s">
        <v>68</v>
      </c>
      <c r="F17" s="26">
        <v>1</v>
      </c>
      <c r="G17" s="27"/>
      <c r="H17" s="28"/>
      <c r="I17" s="28"/>
      <c r="J17" s="27"/>
      <c r="K17" s="28"/>
      <c r="L17" s="28"/>
      <c r="M17" s="27"/>
      <c r="N17" s="28"/>
      <c r="O17" s="28"/>
      <c r="P17" s="27"/>
      <c r="Q17" s="28"/>
      <c r="R17" s="28"/>
      <c r="S17" s="27"/>
      <c r="T17" s="28"/>
      <c r="U17" s="28"/>
    </row>
    <row r="18" spans="1:21">
      <c r="A18" s="24">
        <v>7</v>
      </c>
      <c r="B18" s="181" t="s">
        <v>72</v>
      </c>
      <c r="C18" s="182"/>
      <c r="D18" s="183"/>
      <c r="E18" s="25" t="s">
        <v>68</v>
      </c>
      <c r="F18" s="26">
        <v>5</v>
      </c>
      <c r="G18" s="27"/>
      <c r="H18" s="28"/>
      <c r="I18" s="28"/>
      <c r="J18" s="27"/>
      <c r="K18" s="28"/>
      <c r="L18" s="28"/>
      <c r="M18" s="27"/>
      <c r="N18" s="28"/>
      <c r="O18" s="28"/>
      <c r="P18" s="27"/>
      <c r="Q18" s="28"/>
      <c r="R18" s="28"/>
      <c r="S18" s="27"/>
      <c r="T18" s="28"/>
      <c r="U18" s="28"/>
    </row>
    <row r="19" spans="1:21" ht="19.5" customHeight="1">
      <c r="A19" s="24">
        <v>8</v>
      </c>
      <c r="B19" s="181" t="s">
        <v>73</v>
      </c>
      <c r="C19" s="182"/>
      <c r="D19" s="183"/>
      <c r="E19" s="25" t="s">
        <v>68</v>
      </c>
      <c r="F19" s="26">
        <v>2</v>
      </c>
      <c r="G19" s="27"/>
      <c r="H19" s="28"/>
      <c r="I19" s="28"/>
      <c r="J19" s="27"/>
      <c r="K19" s="28"/>
      <c r="L19" s="28"/>
      <c r="M19" s="27"/>
      <c r="N19" s="28"/>
      <c r="O19" s="28"/>
      <c r="P19" s="27"/>
      <c r="Q19" s="28"/>
      <c r="R19" s="28"/>
      <c r="S19" s="27"/>
      <c r="T19" s="28"/>
      <c r="U19" s="28"/>
    </row>
    <row r="20" spans="1:21" ht="33" customHeight="1">
      <c r="A20" s="24">
        <v>9</v>
      </c>
      <c r="B20" s="181" t="s">
        <v>74</v>
      </c>
      <c r="C20" s="182"/>
      <c r="D20" s="183"/>
      <c r="E20" s="25" t="s">
        <v>68</v>
      </c>
      <c r="F20" s="26">
        <v>2</v>
      </c>
      <c r="G20" s="27"/>
      <c r="H20" s="28"/>
      <c r="I20" s="28"/>
      <c r="J20" s="27"/>
      <c r="K20" s="28"/>
      <c r="L20" s="28"/>
      <c r="M20" s="27"/>
      <c r="N20" s="28"/>
      <c r="O20" s="28"/>
      <c r="P20" s="27"/>
      <c r="Q20" s="28"/>
      <c r="R20" s="28"/>
      <c r="S20" s="27"/>
      <c r="T20" s="28"/>
      <c r="U20" s="28"/>
    </row>
    <row r="21" spans="1:21" ht="28.5" customHeight="1">
      <c r="A21" s="24">
        <v>10</v>
      </c>
      <c r="B21" s="181" t="s">
        <v>75</v>
      </c>
      <c r="C21" s="182"/>
      <c r="D21" s="183"/>
      <c r="E21" s="25" t="s">
        <v>76</v>
      </c>
      <c r="F21" s="26">
        <v>2</v>
      </c>
      <c r="G21" s="27"/>
      <c r="H21" s="28"/>
      <c r="I21" s="28"/>
      <c r="J21" s="27"/>
      <c r="K21" s="28"/>
      <c r="L21" s="28"/>
      <c r="M21" s="27"/>
      <c r="N21" s="28"/>
      <c r="O21" s="28"/>
      <c r="P21" s="27"/>
      <c r="Q21" s="28"/>
      <c r="R21" s="28"/>
      <c r="S21" s="27"/>
      <c r="T21" s="28"/>
      <c r="U21" s="28"/>
    </row>
    <row r="22" spans="1:21" ht="34.5" customHeight="1">
      <c r="A22" s="24">
        <v>11</v>
      </c>
      <c r="B22" s="181" t="s">
        <v>77</v>
      </c>
      <c r="C22" s="182"/>
      <c r="D22" s="183"/>
      <c r="E22" s="25" t="s">
        <v>78</v>
      </c>
      <c r="F22" s="26">
        <v>2</v>
      </c>
      <c r="G22" s="27"/>
      <c r="H22" s="28"/>
      <c r="I22" s="28"/>
      <c r="J22" s="27"/>
      <c r="K22" s="28"/>
      <c r="L22" s="28"/>
      <c r="M22" s="27"/>
      <c r="N22" s="28"/>
      <c r="O22" s="28"/>
      <c r="P22" s="27"/>
      <c r="Q22" s="28"/>
      <c r="R22" s="28"/>
      <c r="S22" s="27"/>
      <c r="T22" s="28"/>
      <c r="U22" s="28"/>
    </row>
    <row r="23" spans="1:21">
      <c r="A23" s="24">
        <v>12</v>
      </c>
      <c r="B23" s="181" t="s">
        <v>79</v>
      </c>
      <c r="C23" s="182"/>
      <c r="D23" s="183"/>
      <c r="E23" s="25" t="s">
        <v>78</v>
      </c>
      <c r="F23" s="26">
        <v>10</v>
      </c>
      <c r="G23" s="27"/>
      <c r="H23" s="28"/>
      <c r="I23" s="28"/>
      <c r="J23" s="27"/>
      <c r="K23" s="28"/>
      <c r="L23" s="28"/>
      <c r="M23" s="27"/>
      <c r="N23" s="28"/>
      <c r="O23" s="28"/>
      <c r="P23" s="27"/>
      <c r="Q23" s="28"/>
      <c r="R23" s="28"/>
      <c r="S23" s="27"/>
      <c r="T23" s="28"/>
      <c r="U23" s="28"/>
    </row>
    <row r="24" spans="1:21">
      <c r="A24" s="24">
        <v>13</v>
      </c>
      <c r="B24" s="181" t="s">
        <v>80</v>
      </c>
      <c r="C24" s="182"/>
      <c r="D24" s="183"/>
      <c r="E24" s="25" t="s">
        <v>78</v>
      </c>
      <c r="F24" s="26">
        <v>10</v>
      </c>
      <c r="G24" s="27"/>
      <c r="H24" s="28"/>
      <c r="I24" s="28"/>
      <c r="J24" s="27"/>
      <c r="K24" s="28"/>
      <c r="L24" s="28"/>
      <c r="M24" s="27"/>
      <c r="N24" s="28"/>
      <c r="O24" s="28"/>
      <c r="P24" s="27"/>
      <c r="Q24" s="28"/>
      <c r="R24" s="28"/>
      <c r="S24" s="27"/>
      <c r="T24" s="28"/>
      <c r="U24" s="28"/>
    </row>
    <row r="25" spans="1:21">
      <c r="A25" s="24">
        <v>14</v>
      </c>
      <c r="B25" s="181" t="s">
        <v>81</v>
      </c>
      <c r="C25" s="182"/>
      <c r="D25" s="183"/>
      <c r="E25" s="25" t="s">
        <v>78</v>
      </c>
      <c r="F25" s="26">
        <v>1</v>
      </c>
      <c r="G25" s="27"/>
      <c r="H25" s="28"/>
      <c r="I25" s="28"/>
      <c r="J25" s="27"/>
      <c r="K25" s="28"/>
      <c r="L25" s="28"/>
      <c r="M25" s="27"/>
      <c r="N25" s="28"/>
      <c r="O25" s="28"/>
      <c r="P25" s="27"/>
      <c r="Q25" s="28"/>
      <c r="R25" s="28"/>
      <c r="S25" s="27"/>
      <c r="T25" s="28"/>
      <c r="U25" s="28"/>
    </row>
    <row r="26" spans="1:21">
      <c r="A26" s="24">
        <v>15</v>
      </c>
      <c r="B26" s="181" t="s">
        <v>82</v>
      </c>
      <c r="C26" s="182"/>
      <c r="D26" s="183"/>
      <c r="E26" s="25" t="s">
        <v>78</v>
      </c>
      <c r="F26" s="26">
        <v>1</v>
      </c>
      <c r="G26" s="27"/>
      <c r="H26" s="28"/>
      <c r="I26" s="28"/>
      <c r="J26" s="27"/>
      <c r="K26" s="28"/>
      <c r="L26" s="28"/>
      <c r="M26" s="27"/>
      <c r="N26" s="28"/>
      <c r="O26" s="28"/>
      <c r="P26" s="27"/>
      <c r="Q26" s="28"/>
      <c r="R26" s="28"/>
      <c r="S26" s="27"/>
      <c r="T26" s="28"/>
      <c r="U26" s="28"/>
    </row>
    <row r="27" spans="1:21">
      <c r="A27" s="24">
        <v>16</v>
      </c>
      <c r="B27" s="181" t="s">
        <v>83</v>
      </c>
      <c r="C27" s="182"/>
      <c r="D27" s="183"/>
      <c r="E27" s="25" t="s">
        <v>78</v>
      </c>
      <c r="F27" s="26">
        <v>5</v>
      </c>
      <c r="G27" s="27"/>
      <c r="H27" s="28"/>
      <c r="I27" s="28"/>
      <c r="J27" s="27"/>
      <c r="K27" s="28"/>
      <c r="L27" s="28"/>
      <c r="M27" s="27"/>
      <c r="N27" s="28"/>
      <c r="O27" s="28"/>
      <c r="P27" s="27"/>
      <c r="Q27" s="28"/>
      <c r="R27" s="28"/>
      <c r="S27" s="27"/>
      <c r="T27" s="28"/>
      <c r="U27" s="28"/>
    </row>
    <row r="28" spans="1:21">
      <c r="A28" s="24">
        <v>17</v>
      </c>
      <c r="B28" s="181" t="s">
        <v>84</v>
      </c>
      <c r="C28" s="182"/>
      <c r="D28" s="183"/>
      <c r="E28" s="25" t="s">
        <v>78</v>
      </c>
      <c r="F28" s="26">
        <v>2</v>
      </c>
      <c r="G28" s="27"/>
      <c r="H28" s="28"/>
      <c r="I28" s="28"/>
      <c r="J28" s="27"/>
      <c r="K28" s="28"/>
      <c r="L28" s="28"/>
      <c r="M28" s="27"/>
      <c r="N28" s="28"/>
      <c r="O28" s="28"/>
      <c r="P28" s="27"/>
      <c r="Q28" s="28"/>
      <c r="R28" s="28"/>
      <c r="S28" s="27"/>
      <c r="T28" s="28"/>
      <c r="U28" s="28"/>
    </row>
    <row r="29" spans="1:21">
      <c r="A29" s="24">
        <v>18</v>
      </c>
      <c r="B29" s="188" t="s">
        <v>85</v>
      </c>
      <c r="C29" s="189"/>
      <c r="D29" s="190"/>
      <c r="E29" s="25" t="s">
        <v>78</v>
      </c>
      <c r="F29" s="26">
        <v>4</v>
      </c>
      <c r="G29" s="27"/>
      <c r="H29" s="28"/>
      <c r="I29" s="28"/>
      <c r="J29" s="27"/>
      <c r="K29" s="28"/>
      <c r="L29" s="28"/>
      <c r="M29" s="27"/>
      <c r="N29" s="28"/>
      <c r="O29" s="28"/>
      <c r="P29" s="27"/>
      <c r="Q29" s="28"/>
      <c r="R29" s="28"/>
      <c r="S29" s="27"/>
      <c r="T29" s="28"/>
      <c r="U29" s="28"/>
    </row>
    <row r="30" spans="1:21">
      <c r="A30" s="24">
        <v>19</v>
      </c>
      <c r="B30" s="191" t="s">
        <v>86</v>
      </c>
      <c r="C30" s="191"/>
      <c r="D30" s="191"/>
      <c r="E30" s="25" t="s">
        <v>78</v>
      </c>
      <c r="F30" s="25">
        <v>1</v>
      </c>
      <c r="G30" s="27"/>
      <c r="H30" s="28"/>
      <c r="I30" s="28"/>
      <c r="J30" s="27"/>
      <c r="K30" s="28"/>
      <c r="L30" s="28"/>
      <c r="M30" s="27"/>
      <c r="N30" s="28"/>
      <c r="O30" s="28"/>
      <c r="P30" s="27"/>
      <c r="Q30" s="28"/>
      <c r="R30" s="28"/>
      <c r="S30" s="27"/>
      <c r="T30" s="28"/>
      <c r="U30" s="28"/>
    </row>
    <row r="31" spans="1:21">
      <c r="A31" s="24">
        <v>20</v>
      </c>
      <c r="B31" s="192"/>
      <c r="C31" s="193"/>
      <c r="D31" s="194"/>
      <c r="E31" s="25"/>
      <c r="F31" s="29"/>
      <c r="G31" s="30"/>
      <c r="H31" s="31"/>
      <c r="I31" s="31"/>
      <c r="J31" s="30"/>
      <c r="K31" s="31"/>
      <c r="L31" s="31"/>
      <c r="M31" s="30"/>
      <c r="N31" s="31"/>
      <c r="O31" s="31"/>
      <c r="P31" s="30"/>
      <c r="Q31" s="31"/>
      <c r="R31" s="31"/>
      <c r="S31" s="30"/>
      <c r="T31" s="31"/>
      <c r="U31" s="31"/>
    </row>
    <row r="32" spans="1:21" ht="15.75" thickBot="1">
      <c r="A32" s="32">
        <v>21</v>
      </c>
      <c r="B32" s="195"/>
      <c r="C32" s="195"/>
      <c r="D32" s="196"/>
      <c r="E32" s="33"/>
      <c r="F32" s="33"/>
      <c r="G32" s="34"/>
      <c r="H32" s="35"/>
      <c r="I32" s="35"/>
      <c r="J32" s="34"/>
      <c r="K32" s="35"/>
      <c r="L32" s="35"/>
      <c r="M32" s="34"/>
      <c r="N32" s="35"/>
      <c r="O32" s="35"/>
      <c r="P32" s="34"/>
      <c r="Q32" s="35"/>
      <c r="R32" s="35"/>
      <c r="S32" s="34"/>
      <c r="T32" s="35"/>
      <c r="U32" s="35"/>
    </row>
    <row r="33" spans="1:21" ht="15.75" thickBot="1">
      <c r="A33" s="156" t="s">
        <v>87</v>
      </c>
      <c r="B33" s="157"/>
      <c r="C33" s="157"/>
      <c r="D33" s="157"/>
      <c r="E33" s="157"/>
      <c r="F33" s="158"/>
      <c r="G33" s="197"/>
      <c r="H33" s="198"/>
      <c r="I33" s="199"/>
      <c r="J33" s="205"/>
      <c r="K33" s="198"/>
      <c r="L33" s="199"/>
      <c r="M33" s="205"/>
      <c r="N33" s="198"/>
      <c r="O33" s="199"/>
      <c r="P33" s="205"/>
      <c r="Q33" s="198"/>
      <c r="R33" s="199"/>
      <c r="S33" s="205"/>
      <c r="T33" s="198"/>
      <c r="U33" s="199"/>
    </row>
    <row r="34" spans="1:21" ht="15.75" thickBot="1">
      <c r="A34" s="206" t="s">
        <v>88</v>
      </c>
      <c r="B34" s="207"/>
      <c r="C34" s="207"/>
      <c r="D34" s="207"/>
      <c r="E34" s="207"/>
      <c r="F34" s="208"/>
      <c r="G34" s="159"/>
      <c r="H34" s="160"/>
      <c r="I34" s="161"/>
      <c r="J34" s="162"/>
      <c r="K34" s="160"/>
      <c r="L34" s="161"/>
      <c r="M34" s="162"/>
      <c r="N34" s="160"/>
      <c r="O34" s="161"/>
      <c r="P34" s="162"/>
      <c r="Q34" s="160"/>
      <c r="R34" s="161"/>
      <c r="S34" s="162"/>
      <c r="T34" s="160"/>
      <c r="U34" s="161"/>
    </row>
    <row r="35" spans="1:21" ht="53.25" customHeight="1" thickBot="1">
      <c r="A35" s="200" t="s">
        <v>113</v>
      </c>
      <c r="B35" s="201"/>
      <c r="C35" s="201"/>
      <c r="D35" s="201"/>
      <c r="E35" s="201"/>
      <c r="F35" s="202"/>
      <c r="G35" s="36" t="s">
        <v>1</v>
      </c>
      <c r="H35" s="203" t="s">
        <v>89</v>
      </c>
      <c r="I35" s="204"/>
      <c r="J35" s="36" t="s">
        <v>1</v>
      </c>
      <c r="K35" s="203" t="s">
        <v>89</v>
      </c>
      <c r="L35" s="204"/>
      <c r="M35" s="36" t="s">
        <v>1</v>
      </c>
      <c r="N35" s="203" t="s">
        <v>89</v>
      </c>
      <c r="O35" s="204"/>
      <c r="P35" s="36" t="s">
        <v>1</v>
      </c>
      <c r="Q35" s="203" t="s">
        <v>89</v>
      </c>
      <c r="R35" s="204"/>
      <c r="S35" s="36" t="s">
        <v>1</v>
      </c>
      <c r="T35" s="203" t="s">
        <v>89</v>
      </c>
      <c r="U35" s="204"/>
    </row>
    <row r="36" spans="1:21" ht="15.75" thickBo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</row>
    <row r="37" spans="1:21" ht="16.5" thickBot="1">
      <c r="A37" s="213"/>
      <c r="B37" s="214"/>
      <c r="C37" s="214"/>
      <c r="D37" s="214"/>
      <c r="E37" s="214"/>
      <c r="F37" s="215"/>
      <c r="G37" s="213" t="s">
        <v>0</v>
      </c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5"/>
    </row>
    <row r="38" spans="1:21" ht="15.75" thickBot="1">
      <c r="A38" s="206" t="s">
        <v>90</v>
      </c>
      <c r="B38" s="207"/>
      <c r="C38" s="207"/>
      <c r="D38" s="207"/>
      <c r="E38" s="207"/>
      <c r="F38" s="208"/>
      <c r="G38" s="216"/>
      <c r="H38" s="198"/>
      <c r="I38" s="217"/>
      <c r="J38" s="216"/>
      <c r="K38" s="198"/>
      <c r="L38" s="217"/>
      <c r="M38" s="216"/>
      <c r="N38" s="198"/>
      <c r="O38" s="217"/>
      <c r="P38" s="216"/>
      <c r="Q38" s="198"/>
      <c r="R38" s="217"/>
      <c r="S38" s="216"/>
      <c r="T38" s="198"/>
      <c r="U38" s="217"/>
    </row>
    <row r="39" spans="1:21" ht="15.75">
      <c r="A39" s="209" t="s">
        <v>91</v>
      </c>
      <c r="B39" s="209"/>
      <c r="C39" s="210"/>
      <c r="D39" s="210"/>
      <c r="E39" s="210"/>
      <c r="F39" s="210"/>
      <c r="G39" s="210"/>
      <c r="H39" s="210"/>
      <c r="I39" s="210"/>
      <c r="J39" s="210"/>
      <c r="K39" s="211" t="s">
        <v>92</v>
      </c>
      <c r="L39" s="211"/>
      <c r="M39" s="210"/>
      <c r="N39" s="210"/>
      <c r="O39" s="210"/>
      <c r="P39" s="210"/>
      <c r="Q39" s="210"/>
      <c r="R39" s="212" t="s">
        <v>93</v>
      </c>
      <c r="S39" s="212"/>
      <c r="T39" s="212"/>
      <c r="U39" s="212"/>
    </row>
    <row r="40" spans="1:21" ht="15.75" thickBo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1"/>
      <c r="R40" s="41"/>
      <c r="S40" s="41"/>
      <c r="T40" s="40"/>
      <c r="U40" s="40"/>
    </row>
    <row r="41" spans="1:21" ht="18.75" thickBot="1">
      <c r="A41" s="213" t="s">
        <v>48</v>
      </c>
      <c r="B41" s="214"/>
      <c r="C41" s="214"/>
      <c r="D41" s="214"/>
      <c r="E41" s="214"/>
      <c r="F41" s="215"/>
      <c r="G41" s="213" t="s">
        <v>94</v>
      </c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5"/>
    </row>
    <row r="42" spans="1:21" ht="15.75" thickBot="1">
      <c r="A42" s="156" t="s">
        <v>95</v>
      </c>
      <c r="B42" s="157"/>
      <c r="C42" s="157"/>
      <c r="D42" s="157"/>
      <c r="E42" s="157"/>
      <c r="F42" s="158"/>
      <c r="G42" s="159"/>
      <c r="H42" s="160"/>
      <c r="I42" s="161"/>
      <c r="J42" s="162"/>
      <c r="K42" s="160"/>
      <c r="L42" s="161"/>
      <c r="M42" s="162"/>
      <c r="N42" s="160"/>
      <c r="O42" s="161"/>
      <c r="P42" s="162"/>
      <c r="Q42" s="160"/>
      <c r="R42" s="161"/>
      <c r="S42" s="162"/>
      <c r="T42" s="160"/>
      <c r="U42" s="161"/>
    </row>
    <row r="43" spans="1:21" ht="15.75" thickBot="1">
      <c r="A43" s="177" t="s">
        <v>96</v>
      </c>
      <c r="B43" s="178"/>
      <c r="C43" s="178"/>
      <c r="D43" s="178"/>
      <c r="E43" s="178"/>
      <c r="F43" s="179"/>
      <c r="G43" s="180" t="s">
        <v>51</v>
      </c>
      <c r="H43" s="167"/>
      <c r="I43" s="168"/>
      <c r="J43" s="166" t="s">
        <v>51</v>
      </c>
      <c r="K43" s="167"/>
      <c r="L43" s="168"/>
      <c r="M43" s="166" t="s">
        <v>51</v>
      </c>
      <c r="N43" s="167"/>
      <c r="O43" s="168"/>
      <c r="P43" s="166" t="s">
        <v>51</v>
      </c>
      <c r="Q43" s="167"/>
      <c r="R43" s="168"/>
      <c r="S43" s="166" t="s">
        <v>51</v>
      </c>
      <c r="T43" s="167"/>
      <c r="U43" s="168"/>
    </row>
    <row r="44" spans="1:21" ht="15.75" thickBot="1">
      <c r="A44" s="59" t="s">
        <v>53</v>
      </c>
      <c r="B44" s="169" t="s">
        <v>62</v>
      </c>
      <c r="C44" s="169"/>
      <c r="D44" s="169"/>
      <c r="E44" s="169"/>
      <c r="F44" s="169"/>
      <c r="G44" s="54" t="s">
        <v>55</v>
      </c>
      <c r="H44" s="58" t="s">
        <v>56</v>
      </c>
      <c r="I44" s="64" t="s">
        <v>57</v>
      </c>
      <c r="J44" s="55" t="s">
        <v>55</v>
      </c>
      <c r="K44" s="58" t="s">
        <v>56</v>
      </c>
      <c r="L44" s="64" t="s">
        <v>57</v>
      </c>
      <c r="M44" s="55" t="s">
        <v>55</v>
      </c>
      <c r="N44" s="58" t="s">
        <v>56</v>
      </c>
      <c r="O44" s="64" t="s">
        <v>57</v>
      </c>
      <c r="P44" s="55" t="s">
        <v>55</v>
      </c>
      <c r="Q44" s="58" t="s">
        <v>56</v>
      </c>
      <c r="R44" s="64" t="s">
        <v>57</v>
      </c>
      <c r="S44" s="55" t="s">
        <v>55</v>
      </c>
      <c r="T44" s="58" t="s">
        <v>56</v>
      </c>
      <c r="U44" s="64" t="s">
        <v>57</v>
      </c>
    </row>
    <row r="45" spans="1:21">
      <c r="A45" s="2">
        <v>1</v>
      </c>
      <c r="B45" s="171" t="s">
        <v>97</v>
      </c>
      <c r="C45" s="171"/>
      <c r="D45" s="171"/>
      <c r="E45" s="171"/>
      <c r="F45" s="171"/>
      <c r="G45" s="6"/>
      <c r="H45" s="4"/>
      <c r="I45" s="42"/>
      <c r="J45" s="43"/>
      <c r="K45" s="4"/>
      <c r="L45" s="42"/>
      <c r="M45" s="43"/>
      <c r="N45" s="4"/>
      <c r="O45" s="42"/>
      <c r="P45" s="43"/>
      <c r="Q45" s="4"/>
      <c r="R45" s="42"/>
      <c r="S45" s="44"/>
      <c r="T45" s="4"/>
      <c r="U45" s="5"/>
    </row>
    <row r="46" spans="1:21">
      <c r="A46" s="8">
        <v>2</v>
      </c>
      <c r="B46" s="173" t="s">
        <v>98</v>
      </c>
      <c r="C46" s="173"/>
      <c r="D46" s="173"/>
      <c r="E46" s="173"/>
      <c r="F46" s="173"/>
      <c r="G46" s="12"/>
      <c r="H46" s="10"/>
      <c r="I46" s="45"/>
      <c r="J46" s="46"/>
      <c r="K46" s="10"/>
      <c r="L46" s="45"/>
      <c r="M46" s="46"/>
      <c r="N46" s="10"/>
      <c r="O46" s="45"/>
      <c r="P46" s="46"/>
      <c r="Q46" s="10"/>
      <c r="R46" s="45"/>
      <c r="S46" s="47"/>
      <c r="T46" s="10"/>
      <c r="U46" s="11"/>
    </row>
    <row r="47" spans="1:21">
      <c r="A47" s="8">
        <v>3</v>
      </c>
      <c r="B47" s="173" t="s">
        <v>99</v>
      </c>
      <c r="C47" s="173"/>
      <c r="D47" s="173"/>
      <c r="E47" s="173"/>
      <c r="F47" s="173"/>
      <c r="G47" s="12"/>
      <c r="H47" s="10"/>
      <c r="I47" s="45"/>
      <c r="J47" s="46"/>
      <c r="K47" s="10"/>
      <c r="L47" s="45"/>
      <c r="M47" s="46"/>
      <c r="N47" s="10"/>
      <c r="O47" s="45"/>
      <c r="P47" s="46"/>
      <c r="Q47" s="10"/>
      <c r="R47" s="45"/>
      <c r="S47" s="47"/>
      <c r="T47" s="10"/>
      <c r="U47" s="11"/>
    </row>
    <row r="48" spans="1:21">
      <c r="A48" s="8">
        <v>4</v>
      </c>
      <c r="B48" s="173" t="s">
        <v>100</v>
      </c>
      <c r="C48" s="173"/>
      <c r="D48" s="173"/>
      <c r="E48" s="173"/>
      <c r="F48" s="173"/>
      <c r="G48" s="12"/>
      <c r="H48" s="10"/>
      <c r="I48" s="45"/>
      <c r="J48" s="46"/>
      <c r="K48" s="10"/>
      <c r="L48" s="45"/>
      <c r="M48" s="46"/>
      <c r="N48" s="10"/>
      <c r="O48" s="45"/>
      <c r="P48" s="46"/>
      <c r="Q48" s="10"/>
      <c r="R48" s="45"/>
      <c r="S48" s="47"/>
      <c r="T48" s="10"/>
      <c r="U48" s="11"/>
    </row>
    <row r="49" spans="1:21">
      <c r="A49" s="8">
        <v>5</v>
      </c>
      <c r="B49" s="173" t="s">
        <v>101</v>
      </c>
      <c r="C49" s="173"/>
      <c r="D49" s="173"/>
      <c r="E49" s="173"/>
      <c r="F49" s="173"/>
      <c r="G49" s="12"/>
      <c r="H49" s="10"/>
      <c r="I49" s="45"/>
      <c r="J49" s="46"/>
      <c r="K49" s="10"/>
      <c r="L49" s="45"/>
      <c r="M49" s="46"/>
      <c r="N49" s="10"/>
      <c r="O49" s="45"/>
      <c r="P49" s="46"/>
      <c r="Q49" s="10"/>
      <c r="R49" s="45"/>
      <c r="S49" s="47"/>
      <c r="T49" s="10"/>
      <c r="U49" s="11"/>
    </row>
    <row r="50" spans="1:21" ht="15.75" thickBot="1">
      <c r="A50" s="48">
        <v>6</v>
      </c>
      <c r="B50" s="173" t="s">
        <v>102</v>
      </c>
      <c r="C50" s="173"/>
      <c r="D50" s="173"/>
      <c r="E50" s="173"/>
      <c r="F50" s="173"/>
      <c r="G50" s="49"/>
      <c r="H50" s="16"/>
      <c r="I50" s="50"/>
      <c r="J50" s="51"/>
      <c r="K50" s="16"/>
      <c r="L50" s="50"/>
      <c r="M50" s="51"/>
      <c r="N50" s="16"/>
      <c r="O50" s="50"/>
      <c r="P50" s="51"/>
      <c r="Q50" s="16"/>
      <c r="R50" s="50"/>
      <c r="S50" s="52"/>
      <c r="T50" s="16"/>
      <c r="U50" s="17"/>
    </row>
    <row r="51" spans="1:21" ht="15.75" thickBot="1">
      <c r="A51" s="156" t="s">
        <v>87</v>
      </c>
      <c r="B51" s="157"/>
      <c r="C51" s="157"/>
      <c r="D51" s="157"/>
      <c r="E51" s="157"/>
      <c r="F51" s="158"/>
      <c r="G51" s="197"/>
      <c r="H51" s="198"/>
      <c r="I51" s="199"/>
      <c r="J51" s="205"/>
      <c r="K51" s="198"/>
      <c r="L51" s="199"/>
      <c r="M51" s="205"/>
      <c r="N51" s="198"/>
      <c r="O51" s="199"/>
      <c r="P51" s="205"/>
      <c r="Q51" s="198"/>
      <c r="R51" s="199"/>
      <c r="S51" s="205"/>
      <c r="T51" s="198"/>
      <c r="U51" s="199"/>
    </row>
    <row r="52" spans="1:21" ht="15.75" thickBot="1">
      <c r="A52" s="206" t="s">
        <v>88</v>
      </c>
      <c r="B52" s="207"/>
      <c r="C52" s="207"/>
      <c r="D52" s="207"/>
      <c r="E52" s="207"/>
      <c r="F52" s="208"/>
      <c r="G52" s="159"/>
      <c r="H52" s="160"/>
      <c r="I52" s="161"/>
      <c r="J52" s="162"/>
      <c r="K52" s="160"/>
      <c r="L52" s="161"/>
      <c r="M52" s="162"/>
      <c r="N52" s="160"/>
      <c r="O52" s="161"/>
      <c r="P52" s="162"/>
      <c r="Q52" s="160"/>
      <c r="R52" s="161"/>
      <c r="S52" s="162"/>
      <c r="T52" s="160"/>
      <c r="U52" s="161"/>
    </row>
    <row r="53" spans="1:21" ht="52.5" customHeight="1" thickBot="1">
      <c r="A53" s="200" t="s">
        <v>113</v>
      </c>
      <c r="B53" s="201"/>
      <c r="C53" s="201"/>
      <c r="D53" s="201"/>
      <c r="E53" s="201"/>
      <c r="F53" s="202"/>
      <c r="G53" s="36" t="s">
        <v>1</v>
      </c>
      <c r="H53" s="203" t="s">
        <v>89</v>
      </c>
      <c r="I53" s="204"/>
      <c r="J53" s="36" t="s">
        <v>1</v>
      </c>
      <c r="K53" s="203" t="s">
        <v>89</v>
      </c>
      <c r="L53" s="204"/>
      <c r="M53" s="36" t="s">
        <v>1</v>
      </c>
      <c r="N53" s="203" t="s">
        <v>89</v>
      </c>
      <c r="O53" s="204"/>
      <c r="P53" s="36" t="s">
        <v>1</v>
      </c>
      <c r="Q53" s="203" t="s">
        <v>89</v>
      </c>
      <c r="R53" s="204"/>
      <c r="S53" s="36" t="s">
        <v>1</v>
      </c>
      <c r="T53" s="203" t="s">
        <v>89</v>
      </c>
      <c r="U53" s="204"/>
    </row>
    <row r="54" spans="1:21" ht="15.75" thickBot="1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9"/>
    </row>
    <row r="55" spans="1:21" ht="18.75" thickBot="1">
      <c r="A55" s="213" t="s">
        <v>48</v>
      </c>
      <c r="B55" s="214"/>
      <c r="C55" s="214"/>
      <c r="D55" s="214"/>
      <c r="E55" s="214"/>
      <c r="F55" s="215"/>
      <c r="G55" s="213" t="s">
        <v>103</v>
      </c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5"/>
    </row>
    <row r="56" spans="1:21" ht="15.75" thickBot="1">
      <c r="A56" s="156" t="s">
        <v>104</v>
      </c>
      <c r="B56" s="157"/>
      <c r="C56" s="157"/>
      <c r="D56" s="157"/>
      <c r="E56" s="157"/>
      <c r="F56" s="158"/>
      <c r="G56" s="159"/>
      <c r="H56" s="160"/>
      <c r="I56" s="161"/>
      <c r="J56" s="162"/>
      <c r="K56" s="160"/>
      <c r="L56" s="161"/>
      <c r="M56" s="162"/>
      <c r="N56" s="160"/>
      <c r="O56" s="161"/>
      <c r="P56" s="162"/>
      <c r="Q56" s="160"/>
      <c r="R56" s="161"/>
      <c r="S56" s="162"/>
      <c r="T56" s="160"/>
      <c r="U56" s="161"/>
    </row>
    <row r="57" spans="1:21" ht="15.75" thickBot="1">
      <c r="A57" s="177" t="s">
        <v>96</v>
      </c>
      <c r="B57" s="178"/>
      <c r="C57" s="178"/>
      <c r="D57" s="178"/>
      <c r="E57" s="178"/>
      <c r="F57" s="179"/>
      <c r="G57" s="180" t="s">
        <v>51</v>
      </c>
      <c r="H57" s="167"/>
      <c r="I57" s="168"/>
      <c r="J57" s="166" t="s">
        <v>51</v>
      </c>
      <c r="K57" s="167"/>
      <c r="L57" s="168"/>
      <c r="M57" s="166" t="s">
        <v>51</v>
      </c>
      <c r="N57" s="167"/>
      <c r="O57" s="168"/>
      <c r="P57" s="166" t="s">
        <v>51</v>
      </c>
      <c r="Q57" s="167"/>
      <c r="R57" s="168"/>
      <c r="S57" s="166" t="s">
        <v>51</v>
      </c>
      <c r="T57" s="167"/>
      <c r="U57" s="168"/>
    </row>
    <row r="58" spans="1:21" ht="15.75" thickBot="1">
      <c r="A58" s="59" t="s">
        <v>53</v>
      </c>
      <c r="B58" s="169" t="s">
        <v>62</v>
      </c>
      <c r="C58" s="169"/>
      <c r="D58" s="169"/>
      <c r="E58" s="169"/>
      <c r="F58" s="169"/>
      <c r="G58" s="54" t="s">
        <v>55</v>
      </c>
      <c r="H58" s="58" t="s">
        <v>56</v>
      </c>
      <c r="I58" s="64" t="s">
        <v>57</v>
      </c>
      <c r="J58" s="55" t="s">
        <v>55</v>
      </c>
      <c r="K58" s="58" t="s">
        <v>56</v>
      </c>
      <c r="L58" s="64" t="s">
        <v>57</v>
      </c>
      <c r="M58" s="55" t="s">
        <v>55</v>
      </c>
      <c r="N58" s="58" t="s">
        <v>56</v>
      </c>
      <c r="O58" s="64" t="s">
        <v>57</v>
      </c>
      <c r="P58" s="55" t="s">
        <v>55</v>
      </c>
      <c r="Q58" s="58" t="s">
        <v>56</v>
      </c>
      <c r="R58" s="64" t="s">
        <v>57</v>
      </c>
      <c r="S58" s="55" t="s">
        <v>55</v>
      </c>
      <c r="T58" s="58" t="s">
        <v>56</v>
      </c>
      <c r="U58" s="64" t="s">
        <v>57</v>
      </c>
    </row>
    <row r="59" spans="1:21">
      <c r="A59" s="2">
        <v>1</v>
      </c>
      <c r="B59" s="171" t="s">
        <v>105</v>
      </c>
      <c r="C59" s="171"/>
      <c r="D59" s="171"/>
      <c r="E59" s="171"/>
      <c r="F59" s="171"/>
      <c r="G59" s="6"/>
      <c r="H59" s="4"/>
      <c r="I59" s="42"/>
      <c r="J59" s="43"/>
      <c r="K59" s="4"/>
      <c r="L59" s="42"/>
      <c r="M59" s="43"/>
      <c r="N59" s="4"/>
      <c r="O59" s="42"/>
      <c r="P59" s="43"/>
      <c r="Q59" s="4"/>
      <c r="R59" s="42"/>
      <c r="S59" s="44"/>
      <c r="T59" s="4"/>
      <c r="U59" s="5"/>
    </row>
    <row r="60" spans="1:21">
      <c r="A60" s="8">
        <v>2</v>
      </c>
      <c r="B60" s="173" t="s">
        <v>106</v>
      </c>
      <c r="C60" s="173"/>
      <c r="D60" s="173"/>
      <c r="E60" s="173"/>
      <c r="F60" s="173"/>
      <c r="G60" s="12"/>
      <c r="H60" s="10"/>
      <c r="I60" s="45"/>
      <c r="J60" s="46"/>
      <c r="K60" s="10"/>
      <c r="L60" s="45"/>
      <c r="M60" s="46"/>
      <c r="N60" s="10"/>
      <c r="O60" s="45"/>
      <c r="P60" s="46"/>
      <c r="Q60" s="10"/>
      <c r="R60" s="45"/>
      <c r="S60" s="47"/>
      <c r="T60" s="10"/>
      <c r="U60" s="11"/>
    </row>
    <row r="61" spans="1:21">
      <c r="A61" s="8">
        <v>3</v>
      </c>
      <c r="B61" s="173" t="s">
        <v>98</v>
      </c>
      <c r="C61" s="173"/>
      <c r="D61" s="173"/>
      <c r="E61" s="173"/>
      <c r="F61" s="173"/>
      <c r="G61" s="12"/>
      <c r="H61" s="10"/>
      <c r="I61" s="45"/>
      <c r="J61" s="46"/>
      <c r="K61" s="10"/>
      <c r="L61" s="45"/>
      <c r="M61" s="46"/>
      <c r="N61" s="10"/>
      <c r="O61" s="45"/>
      <c r="P61" s="46"/>
      <c r="Q61" s="10"/>
      <c r="R61" s="45"/>
      <c r="S61" s="47"/>
      <c r="T61" s="10"/>
      <c r="U61" s="11"/>
    </row>
    <row r="62" spans="1:21">
      <c r="A62" s="8">
        <v>4</v>
      </c>
      <c r="B62" s="173" t="s">
        <v>99</v>
      </c>
      <c r="C62" s="173"/>
      <c r="D62" s="173"/>
      <c r="E62" s="173"/>
      <c r="F62" s="173"/>
      <c r="G62" s="12"/>
      <c r="H62" s="10"/>
      <c r="I62" s="45"/>
      <c r="J62" s="46"/>
      <c r="K62" s="10"/>
      <c r="L62" s="45"/>
      <c r="M62" s="46"/>
      <c r="N62" s="10"/>
      <c r="O62" s="45"/>
      <c r="P62" s="46"/>
      <c r="Q62" s="10"/>
      <c r="R62" s="45"/>
      <c r="S62" s="47"/>
      <c r="T62" s="10"/>
      <c r="U62" s="11"/>
    </row>
    <row r="63" spans="1:21">
      <c r="A63" s="8">
        <v>5</v>
      </c>
      <c r="B63" s="173" t="s">
        <v>107</v>
      </c>
      <c r="C63" s="173"/>
      <c r="D63" s="173"/>
      <c r="E63" s="173"/>
      <c r="F63" s="173"/>
      <c r="G63" s="12"/>
      <c r="H63" s="10"/>
      <c r="I63" s="45"/>
      <c r="J63" s="46"/>
      <c r="K63" s="10"/>
      <c r="L63" s="45"/>
      <c r="M63" s="46"/>
      <c r="N63" s="10"/>
      <c r="O63" s="45"/>
      <c r="P63" s="46"/>
      <c r="Q63" s="10"/>
      <c r="R63" s="45"/>
      <c r="S63" s="47"/>
      <c r="T63" s="10"/>
      <c r="U63" s="11"/>
    </row>
    <row r="64" spans="1:21">
      <c r="A64" s="8">
        <v>6</v>
      </c>
      <c r="B64" s="173" t="s">
        <v>108</v>
      </c>
      <c r="C64" s="173"/>
      <c r="D64" s="173"/>
      <c r="E64" s="173"/>
      <c r="F64" s="173"/>
      <c r="G64" s="12"/>
      <c r="H64" s="10"/>
      <c r="I64" s="45"/>
      <c r="J64" s="46"/>
      <c r="K64" s="10"/>
      <c r="L64" s="45"/>
      <c r="M64" s="46"/>
      <c r="N64" s="10"/>
      <c r="O64" s="45"/>
      <c r="P64" s="46"/>
      <c r="Q64" s="10"/>
      <c r="R64" s="45"/>
      <c r="S64" s="47"/>
      <c r="T64" s="10"/>
      <c r="U64" s="11"/>
    </row>
    <row r="65" spans="1:21">
      <c r="A65" s="8">
        <v>7</v>
      </c>
      <c r="B65" s="173" t="s">
        <v>109</v>
      </c>
      <c r="C65" s="173"/>
      <c r="D65" s="173"/>
      <c r="E65" s="173"/>
      <c r="F65" s="173"/>
      <c r="G65" s="12"/>
      <c r="H65" s="10"/>
      <c r="I65" s="45"/>
      <c r="J65" s="46"/>
      <c r="K65" s="10"/>
      <c r="L65" s="45"/>
      <c r="M65" s="46"/>
      <c r="N65" s="10"/>
      <c r="O65" s="45"/>
      <c r="P65" s="46"/>
      <c r="Q65" s="10"/>
      <c r="R65" s="45"/>
      <c r="S65" s="47"/>
      <c r="T65" s="10"/>
      <c r="U65" s="11"/>
    </row>
    <row r="66" spans="1:21" ht="15.75" thickBot="1">
      <c r="A66" s="48">
        <v>8</v>
      </c>
      <c r="B66" s="195" t="s">
        <v>110</v>
      </c>
      <c r="C66" s="195"/>
      <c r="D66" s="195"/>
      <c r="E66" s="195"/>
      <c r="F66" s="195"/>
      <c r="G66" s="49"/>
      <c r="H66" s="16"/>
      <c r="I66" s="50"/>
      <c r="J66" s="51"/>
      <c r="K66" s="16"/>
      <c r="L66" s="50"/>
      <c r="M66" s="51"/>
      <c r="N66" s="16"/>
      <c r="O66" s="50"/>
      <c r="P66" s="51"/>
      <c r="Q66" s="16"/>
      <c r="R66" s="50"/>
      <c r="S66" s="52"/>
      <c r="T66" s="16"/>
      <c r="U66" s="17"/>
    </row>
    <row r="67" spans="1:21" ht="15.75" thickBot="1">
      <c r="A67" s="156" t="s">
        <v>87</v>
      </c>
      <c r="B67" s="157"/>
      <c r="C67" s="157"/>
      <c r="D67" s="157"/>
      <c r="E67" s="157"/>
      <c r="F67" s="158"/>
      <c r="G67" s="197"/>
      <c r="H67" s="198"/>
      <c r="I67" s="199"/>
      <c r="J67" s="205"/>
      <c r="K67" s="198"/>
      <c r="L67" s="199"/>
      <c r="M67" s="205"/>
      <c r="N67" s="198"/>
      <c r="O67" s="199"/>
      <c r="P67" s="205"/>
      <c r="Q67" s="198"/>
      <c r="R67" s="199"/>
      <c r="S67" s="205"/>
      <c r="T67" s="198"/>
      <c r="U67" s="199"/>
    </row>
    <row r="68" spans="1:21" ht="15.75" thickBot="1">
      <c r="A68" s="206" t="s">
        <v>88</v>
      </c>
      <c r="B68" s="207"/>
      <c r="C68" s="207"/>
      <c r="D68" s="207"/>
      <c r="E68" s="207"/>
      <c r="F68" s="208"/>
      <c r="G68" s="159"/>
      <c r="H68" s="160"/>
      <c r="I68" s="161"/>
      <c r="J68" s="162"/>
      <c r="K68" s="160"/>
      <c r="L68" s="161"/>
      <c r="M68" s="162"/>
      <c r="N68" s="160"/>
      <c r="O68" s="161"/>
      <c r="P68" s="162"/>
      <c r="Q68" s="160"/>
      <c r="R68" s="161"/>
      <c r="S68" s="162"/>
      <c r="T68" s="160"/>
      <c r="U68" s="161"/>
    </row>
    <row r="69" spans="1:21" ht="47.25" customHeight="1" thickBot="1">
      <c r="A69" s="200" t="s">
        <v>113</v>
      </c>
      <c r="B69" s="201"/>
      <c r="C69" s="201"/>
      <c r="D69" s="201"/>
      <c r="E69" s="201"/>
      <c r="F69" s="202"/>
      <c r="G69" s="36" t="s">
        <v>1</v>
      </c>
      <c r="H69" s="203" t="s">
        <v>89</v>
      </c>
      <c r="I69" s="204"/>
      <c r="J69" s="36" t="s">
        <v>1</v>
      </c>
      <c r="K69" s="203" t="s">
        <v>89</v>
      </c>
      <c r="L69" s="204"/>
      <c r="M69" s="36" t="s">
        <v>1</v>
      </c>
      <c r="N69" s="203" t="s">
        <v>89</v>
      </c>
      <c r="O69" s="204"/>
      <c r="P69" s="36" t="s">
        <v>1</v>
      </c>
      <c r="Q69" s="203" t="s">
        <v>89</v>
      </c>
      <c r="R69" s="204"/>
      <c r="S69" s="36" t="s">
        <v>1</v>
      </c>
      <c r="T69" s="203" t="s">
        <v>89</v>
      </c>
      <c r="U69" s="204"/>
    </row>
    <row r="70" spans="1:21" ht="15.75" thickBo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1" ht="16.5" thickBot="1">
      <c r="A71" s="213"/>
      <c r="B71" s="214"/>
      <c r="C71" s="214"/>
      <c r="D71" s="214"/>
      <c r="E71" s="214"/>
      <c r="F71" s="215"/>
      <c r="G71" s="213" t="s">
        <v>0</v>
      </c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5"/>
    </row>
    <row r="72" spans="1:21" ht="15.75" thickBot="1">
      <c r="A72" s="206" t="s">
        <v>111</v>
      </c>
      <c r="B72" s="207"/>
      <c r="C72" s="207"/>
      <c r="D72" s="207"/>
      <c r="E72" s="207"/>
      <c r="F72" s="208"/>
      <c r="G72" s="216"/>
      <c r="H72" s="198"/>
      <c r="I72" s="217"/>
      <c r="J72" s="216"/>
      <c r="K72" s="198"/>
      <c r="L72" s="217"/>
      <c r="M72" s="216"/>
      <c r="N72" s="198"/>
      <c r="O72" s="217"/>
      <c r="P72" s="216"/>
      <c r="Q72" s="198"/>
      <c r="R72" s="217"/>
      <c r="S72" s="216"/>
      <c r="T72" s="198"/>
      <c r="U72" s="217"/>
    </row>
  </sheetData>
  <mergeCells count="160">
    <mergeCell ref="A2:U3"/>
    <mergeCell ref="A71:F71"/>
    <mergeCell ref="G71:U71"/>
    <mergeCell ref="A72:F72"/>
    <mergeCell ref="G72:I72"/>
    <mergeCell ref="J72:L72"/>
    <mergeCell ref="M72:O72"/>
    <mergeCell ref="P72:R72"/>
    <mergeCell ref="S72:U72"/>
    <mergeCell ref="A69:F69"/>
    <mergeCell ref="H69:I69"/>
    <mergeCell ref="K69:L69"/>
    <mergeCell ref="N69:O69"/>
    <mergeCell ref="Q69:R69"/>
    <mergeCell ref="T69:U69"/>
    <mergeCell ref="M67:O67"/>
    <mergeCell ref="P67:R67"/>
    <mergeCell ref="S67:U67"/>
    <mergeCell ref="A68:F68"/>
    <mergeCell ref="G68:I68"/>
    <mergeCell ref="J68:L68"/>
    <mergeCell ref="M68:O68"/>
    <mergeCell ref="P68:R68"/>
    <mergeCell ref="S68:U68"/>
    <mergeCell ref="B64:F64"/>
    <mergeCell ref="B65:F65"/>
    <mergeCell ref="B66:F66"/>
    <mergeCell ref="A67:F67"/>
    <mergeCell ref="G67:I67"/>
    <mergeCell ref="J67:L67"/>
    <mergeCell ref="B58:F58"/>
    <mergeCell ref="B59:F59"/>
    <mergeCell ref="B60:F60"/>
    <mergeCell ref="B61:F61"/>
    <mergeCell ref="B62:F62"/>
    <mergeCell ref="B63:F63"/>
    <mergeCell ref="A57:F57"/>
    <mergeCell ref="G57:I57"/>
    <mergeCell ref="J57:L57"/>
    <mergeCell ref="M57:O57"/>
    <mergeCell ref="P57:R57"/>
    <mergeCell ref="S57:U57"/>
    <mergeCell ref="A55:F55"/>
    <mergeCell ref="G55:U55"/>
    <mergeCell ref="A56:F56"/>
    <mergeCell ref="G56:I56"/>
    <mergeCell ref="J56:L56"/>
    <mergeCell ref="M56:O56"/>
    <mergeCell ref="P56:R56"/>
    <mergeCell ref="S56:U56"/>
    <mergeCell ref="A53:F53"/>
    <mergeCell ref="H53:I53"/>
    <mergeCell ref="K53:L53"/>
    <mergeCell ref="N53:O53"/>
    <mergeCell ref="Q53:R53"/>
    <mergeCell ref="T53:U53"/>
    <mergeCell ref="S51:U51"/>
    <mergeCell ref="A52:F52"/>
    <mergeCell ref="G52:I52"/>
    <mergeCell ref="J52:L52"/>
    <mergeCell ref="M52:O52"/>
    <mergeCell ref="P52:R52"/>
    <mergeCell ref="S52:U52"/>
    <mergeCell ref="B50:F50"/>
    <mergeCell ref="A51:F51"/>
    <mergeCell ref="G51:I51"/>
    <mergeCell ref="J51:L51"/>
    <mergeCell ref="M51:O51"/>
    <mergeCell ref="P51:R51"/>
    <mergeCell ref="B44:F44"/>
    <mergeCell ref="B45:F45"/>
    <mergeCell ref="B46:F46"/>
    <mergeCell ref="B47:F47"/>
    <mergeCell ref="B48:F48"/>
    <mergeCell ref="B49:F49"/>
    <mergeCell ref="A43:F43"/>
    <mergeCell ref="G43:I43"/>
    <mergeCell ref="J43:L43"/>
    <mergeCell ref="M43:O43"/>
    <mergeCell ref="P43:R43"/>
    <mergeCell ref="S43:U43"/>
    <mergeCell ref="A42:F42"/>
    <mergeCell ref="G42:I42"/>
    <mergeCell ref="J42:L42"/>
    <mergeCell ref="M42:O42"/>
    <mergeCell ref="P42:R42"/>
    <mergeCell ref="S42:U42"/>
    <mergeCell ref="A39:B39"/>
    <mergeCell ref="C39:J39"/>
    <mergeCell ref="K39:L39"/>
    <mergeCell ref="M39:Q39"/>
    <mergeCell ref="R39:U39"/>
    <mergeCell ref="A41:F41"/>
    <mergeCell ref="G41:U41"/>
    <mergeCell ref="A37:F37"/>
    <mergeCell ref="G37:U37"/>
    <mergeCell ref="A38:F38"/>
    <mergeCell ref="G38:I38"/>
    <mergeCell ref="J38:L38"/>
    <mergeCell ref="M38:O38"/>
    <mergeCell ref="P38:R38"/>
    <mergeCell ref="S38:U38"/>
    <mergeCell ref="A35:F35"/>
    <mergeCell ref="H35:I35"/>
    <mergeCell ref="K35:L35"/>
    <mergeCell ref="N35:O35"/>
    <mergeCell ref="Q35:R35"/>
    <mergeCell ref="T35:U35"/>
    <mergeCell ref="J33:L33"/>
    <mergeCell ref="M33:O33"/>
    <mergeCell ref="P33:R33"/>
    <mergeCell ref="S33:U33"/>
    <mergeCell ref="A34:F34"/>
    <mergeCell ref="G34:I34"/>
    <mergeCell ref="J34:L34"/>
    <mergeCell ref="M34:O34"/>
    <mergeCell ref="P34:R34"/>
    <mergeCell ref="S34:U34"/>
    <mergeCell ref="B29:D29"/>
    <mergeCell ref="B30:D30"/>
    <mergeCell ref="B31:D31"/>
    <mergeCell ref="B32:D32"/>
    <mergeCell ref="A33:F33"/>
    <mergeCell ref="G33:I33"/>
    <mergeCell ref="B23:D23"/>
    <mergeCell ref="B24:D24"/>
    <mergeCell ref="B25:D25"/>
    <mergeCell ref="B26:D26"/>
    <mergeCell ref="B27:D27"/>
    <mergeCell ref="B28:D28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8:F8"/>
    <mergeCell ref="B9:F9"/>
    <mergeCell ref="B10:F10"/>
    <mergeCell ref="B11:F11"/>
    <mergeCell ref="B12:F12"/>
    <mergeCell ref="A6:F6"/>
    <mergeCell ref="G6:I6"/>
    <mergeCell ref="J6:L6"/>
    <mergeCell ref="M6:O6"/>
    <mergeCell ref="A4:F4"/>
    <mergeCell ref="G4:U4"/>
    <mergeCell ref="A5:F5"/>
    <mergeCell ref="G5:I5"/>
    <mergeCell ref="J5:L5"/>
    <mergeCell ref="M5:O5"/>
    <mergeCell ref="P5:R5"/>
    <mergeCell ref="S5:U5"/>
    <mergeCell ref="A7:U7"/>
    <mergeCell ref="P6:R6"/>
    <mergeCell ref="S6:U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LF100"/>
  <sheetViews>
    <sheetView showGridLines="0" tabSelected="1" topLeftCell="A4" zoomScaleNormal="100" workbookViewId="0">
      <pane xSplit="5" ySplit="3" topLeftCell="F7" activePane="bottomRight" state="frozen"/>
      <selection activeCell="A4" sqref="A4"/>
      <selection pane="topRight" activeCell="F4" sqref="F4"/>
      <selection pane="bottomLeft" activeCell="A7" sqref="A7"/>
      <selection pane="bottomRight" activeCell="E5" sqref="E5:E6"/>
    </sheetView>
    <sheetView workbookViewId="1"/>
  </sheetViews>
  <sheetFormatPr baseColWidth="10" defaultRowHeight="15"/>
  <cols>
    <col min="6" max="6" width="50.42578125" customWidth="1"/>
    <col min="7" max="7" width="15.7109375" customWidth="1"/>
    <col min="8" max="8" width="35.5703125" customWidth="1"/>
    <col min="9" max="9" width="25.140625" customWidth="1"/>
    <col min="20" max="20" width="33.28515625" customWidth="1"/>
    <col min="28" max="28" width="34.7109375" customWidth="1"/>
    <col min="31" max="31" width="16.7109375" customWidth="1"/>
    <col min="32" max="32" width="27.42578125" customWidth="1"/>
    <col min="33" max="33" width="27.28515625" customWidth="1"/>
    <col min="34" max="34" width="16.7109375" customWidth="1"/>
  </cols>
  <sheetData>
    <row r="1" spans="1:35" s="1" customFormat="1"/>
    <row r="2" spans="1:35" s="1" customFormat="1">
      <c r="D2" s="261" t="s">
        <v>286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</row>
    <row r="3" spans="1:35" s="1" customFormat="1"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</row>
    <row r="4" spans="1:35" s="1" customFormat="1" ht="155.25" customHeight="1">
      <c r="A4" s="268" t="s">
        <v>565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70"/>
    </row>
    <row r="5" spans="1:35">
      <c r="A5" s="271" t="s">
        <v>5</v>
      </c>
      <c r="B5" s="271" t="s">
        <v>6</v>
      </c>
      <c r="C5" s="271" t="s">
        <v>7</v>
      </c>
      <c r="D5" s="271" t="s">
        <v>8</v>
      </c>
      <c r="E5" s="271" t="s">
        <v>9</v>
      </c>
      <c r="F5" s="267" t="s">
        <v>10</v>
      </c>
      <c r="G5" s="267"/>
      <c r="H5" s="267" t="s">
        <v>11</v>
      </c>
      <c r="I5" s="267"/>
      <c r="J5" s="267" t="s">
        <v>12</v>
      </c>
      <c r="K5" s="267"/>
      <c r="L5" s="267"/>
      <c r="M5" s="267" t="s">
        <v>13</v>
      </c>
      <c r="N5" s="267"/>
      <c r="O5" s="267"/>
      <c r="P5" s="267"/>
      <c r="Q5" s="267"/>
      <c r="R5" s="267"/>
      <c r="S5" s="267"/>
      <c r="T5" s="106" t="s">
        <v>14</v>
      </c>
      <c r="U5" s="267" t="s">
        <v>15</v>
      </c>
      <c r="V5" s="267"/>
      <c r="W5" s="267"/>
      <c r="X5" s="267"/>
      <c r="Y5" s="267"/>
      <c r="Z5" s="267"/>
      <c r="AA5" s="267" t="s">
        <v>16</v>
      </c>
      <c r="AB5" s="267"/>
      <c r="AC5" s="267"/>
      <c r="AD5" s="267" t="s">
        <v>17</v>
      </c>
      <c r="AE5" s="267"/>
      <c r="AF5" s="267"/>
      <c r="AG5" s="267"/>
      <c r="AH5" s="267"/>
      <c r="AI5" s="1"/>
    </row>
    <row r="6" spans="1:35" ht="177.75">
      <c r="A6" s="271"/>
      <c r="B6" s="271"/>
      <c r="C6" s="271"/>
      <c r="D6" s="271"/>
      <c r="E6" s="271"/>
      <c r="F6" s="104" t="s">
        <v>18</v>
      </c>
      <c r="G6" s="104" t="s">
        <v>3</v>
      </c>
      <c r="H6" s="104" t="s">
        <v>19</v>
      </c>
      <c r="I6" s="104" t="s">
        <v>20</v>
      </c>
      <c r="J6" s="104" t="s">
        <v>21</v>
      </c>
      <c r="K6" s="104" t="s">
        <v>22</v>
      </c>
      <c r="L6" s="104" t="s">
        <v>23</v>
      </c>
      <c r="M6" s="105" t="s">
        <v>24</v>
      </c>
      <c r="N6" s="105" t="s">
        <v>25</v>
      </c>
      <c r="O6" s="105" t="s">
        <v>26</v>
      </c>
      <c r="P6" s="104" t="s">
        <v>27</v>
      </c>
      <c r="Q6" s="105" t="s">
        <v>28</v>
      </c>
      <c r="R6" s="105" t="s">
        <v>29</v>
      </c>
      <c r="S6" s="107" t="s">
        <v>30</v>
      </c>
      <c r="T6" s="107" t="s">
        <v>31</v>
      </c>
      <c r="U6" s="104" t="s">
        <v>32</v>
      </c>
      <c r="V6" s="104" t="s">
        <v>33</v>
      </c>
      <c r="W6" s="104" t="s">
        <v>34</v>
      </c>
      <c r="X6" s="104" t="s">
        <v>35</v>
      </c>
      <c r="Y6" s="104" t="s">
        <v>36</v>
      </c>
      <c r="Z6" s="104" t="s">
        <v>37</v>
      </c>
      <c r="AA6" s="104" t="s">
        <v>38</v>
      </c>
      <c r="AB6" s="104" t="s">
        <v>39</v>
      </c>
      <c r="AC6" s="104" t="s">
        <v>40</v>
      </c>
      <c r="AD6" s="104" t="s">
        <v>41</v>
      </c>
      <c r="AE6" s="104" t="s">
        <v>42</v>
      </c>
      <c r="AF6" s="104" t="s">
        <v>43</v>
      </c>
      <c r="AG6" s="104" t="s">
        <v>44</v>
      </c>
      <c r="AH6" s="104" t="s">
        <v>45</v>
      </c>
    </row>
    <row r="7" spans="1:35" s="127" customFormat="1" ht="108" customHeight="1">
      <c r="A7" s="233" t="s">
        <v>291</v>
      </c>
      <c r="B7" s="236" t="s">
        <v>292</v>
      </c>
      <c r="C7" s="246" t="s">
        <v>294</v>
      </c>
      <c r="D7" s="263" t="s">
        <v>310</v>
      </c>
      <c r="E7" s="265" t="s">
        <v>1</v>
      </c>
      <c r="F7" s="116" t="s">
        <v>317</v>
      </c>
      <c r="G7" s="116" t="s">
        <v>313</v>
      </c>
      <c r="H7" s="116" t="s">
        <v>558</v>
      </c>
      <c r="I7" s="116"/>
      <c r="J7" s="116" t="s">
        <v>343</v>
      </c>
      <c r="K7" s="116" t="s">
        <v>343</v>
      </c>
      <c r="L7" s="116" t="s">
        <v>343</v>
      </c>
      <c r="M7" s="135">
        <v>6</v>
      </c>
      <c r="N7" s="135">
        <v>3</v>
      </c>
      <c r="O7" s="135">
        <f t="shared" ref="O7:O17" si="0">PRODUCT(M7:N7)</f>
        <v>18</v>
      </c>
      <c r="P7" s="135" t="str">
        <f>LOOKUP(O7,Datos!$K$3:$K$42,Datos!$L$3:$L$42)</f>
        <v>ALTO</v>
      </c>
      <c r="Q7" s="116">
        <v>25</v>
      </c>
      <c r="R7" s="116">
        <f>Q7*O7</f>
        <v>450</v>
      </c>
      <c r="S7" s="135" t="str">
        <f>IF(R7=20,"IV",IF(AND(R7&gt;=600,R7&lt;=4000),"I",IF(AND(R7&gt;=150,R7&lt;=500),"II",IF(AND(R7&gt;=40,R7&lt;=120),"III"))))</f>
        <v>II</v>
      </c>
      <c r="T7" s="135" t="str">
        <f>LOOKUP(S7,Datos!$D$3:$D$6,Datos!$F$3:$F$6)</f>
        <v>ACEPTABLE CON CONTROL ESPECIFICO</v>
      </c>
      <c r="U7" s="116">
        <v>1</v>
      </c>
      <c r="V7" s="116">
        <v>0</v>
      </c>
      <c r="W7" s="116">
        <v>0</v>
      </c>
      <c r="X7" s="116">
        <v>0</v>
      </c>
      <c r="Y7" s="116">
        <v>0</v>
      </c>
      <c r="Z7" s="116">
        <f>U7+W7+X7+Y7</f>
        <v>1</v>
      </c>
      <c r="AA7" s="116">
        <v>8</v>
      </c>
      <c r="AB7" s="116" t="s">
        <v>454</v>
      </c>
      <c r="AC7" s="116" t="s">
        <v>4</v>
      </c>
      <c r="AD7" s="116"/>
      <c r="AE7" s="116"/>
      <c r="AF7" s="116" t="s">
        <v>495</v>
      </c>
      <c r="AG7" s="116"/>
      <c r="AH7" s="116"/>
    </row>
    <row r="8" spans="1:35" s="127" customFormat="1" ht="72" customHeight="1">
      <c r="A8" s="234"/>
      <c r="B8" s="237"/>
      <c r="C8" s="247"/>
      <c r="D8" s="264"/>
      <c r="E8" s="266"/>
      <c r="F8" s="116" t="s">
        <v>314</v>
      </c>
      <c r="G8" s="116" t="s">
        <v>315</v>
      </c>
      <c r="H8" s="116" t="s">
        <v>559</v>
      </c>
      <c r="I8" s="116"/>
      <c r="J8" s="116" t="s">
        <v>343</v>
      </c>
      <c r="K8" s="116" t="s">
        <v>343</v>
      </c>
      <c r="L8" s="116" t="s">
        <v>343</v>
      </c>
      <c r="M8" s="135">
        <v>6</v>
      </c>
      <c r="N8" s="135">
        <v>4</v>
      </c>
      <c r="O8" s="135">
        <f t="shared" si="0"/>
        <v>24</v>
      </c>
      <c r="P8" s="135" t="str">
        <f>LOOKUP(O8,Datos!$K$3:$K$42,Datos!$L$3:$L$42)</f>
        <v>MUY ALTO</v>
      </c>
      <c r="Q8" s="116">
        <v>25</v>
      </c>
      <c r="R8" s="116">
        <f t="shared" ref="R8:R20" si="1">Q8*O8</f>
        <v>600</v>
      </c>
      <c r="S8" s="135" t="str">
        <f t="shared" ref="S8:S20" si="2">IF(R8=20,"IV",IF(AND(R8&gt;=600,R8&lt;=4000),"I",IF(AND(R8&gt;=150,R8&lt;=500),"II",IF(AND(R8&gt;=40,R8&lt;=120),"III"))))</f>
        <v>I</v>
      </c>
      <c r="T8" s="135" t="str">
        <f>LOOKUP(S8,Datos!$D$3:$D$6,Datos!$F$3:$F$6)</f>
        <v>NO ACEPTABLE</v>
      </c>
      <c r="U8" s="116">
        <v>1</v>
      </c>
      <c r="V8" s="116">
        <v>0</v>
      </c>
      <c r="W8" s="116">
        <v>0</v>
      </c>
      <c r="X8" s="116">
        <v>0</v>
      </c>
      <c r="Y8" s="116">
        <v>0</v>
      </c>
      <c r="Z8" s="116">
        <f t="shared" ref="Z8:Z20" si="3">U8+W8+X8+Y8</f>
        <v>1</v>
      </c>
      <c r="AA8" s="116">
        <v>8</v>
      </c>
      <c r="AB8" s="116" t="s">
        <v>493</v>
      </c>
      <c r="AC8" s="116" t="s">
        <v>1</v>
      </c>
      <c r="AD8" s="116"/>
      <c r="AE8" s="116"/>
      <c r="AF8" s="116" t="s">
        <v>540</v>
      </c>
      <c r="AG8" s="135" t="s">
        <v>456</v>
      </c>
      <c r="AH8" s="116"/>
    </row>
    <row r="9" spans="1:35" s="127" customFormat="1" ht="77.25" customHeight="1">
      <c r="A9" s="234"/>
      <c r="B9" s="237"/>
      <c r="C9" s="247"/>
      <c r="D9" s="264"/>
      <c r="E9" s="266"/>
      <c r="F9" s="116" t="s">
        <v>320</v>
      </c>
      <c r="G9" s="116" t="s">
        <v>184</v>
      </c>
      <c r="H9" s="116" t="s">
        <v>316</v>
      </c>
      <c r="I9" s="116"/>
      <c r="J9" s="116" t="s">
        <v>343</v>
      </c>
      <c r="K9" s="116" t="s">
        <v>343</v>
      </c>
      <c r="L9" s="116" t="s">
        <v>343</v>
      </c>
      <c r="M9" s="135">
        <v>6</v>
      </c>
      <c r="N9" s="135">
        <v>3</v>
      </c>
      <c r="O9" s="135">
        <f t="shared" si="0"/>
        <v>18</v>
      </c>
      <c r="P9" s="135" t="str">
        <f>LOOKUP(O9,Datos!$K$3:$K$42,Datos!$L$3:$L$42)</f>
        <v>ALTO</v>
      </c>
      <c r="Q9" s="116">
        <v>25</v>
      </c>
      <c r="R9" s="116">
        <f t="shared" si="1"/>
        <v>450</v>
      </c>
      <c r="S9" s="135" t="str">
        <f t="shared" si="2"/>
        <v>II</v>
      </c>
      <c r="T9" s="135" t="str">
        <f>LOOKUP(S9,Datos!$D$3:$D$6,Datos!$F$3:$F$6)</f>
        <v>ACEPTABLE CON CONTROL ESPECIFICO</v>
      </c>
      <c r="U9" s="116">
        <v>1</v>
      </c>
      <c r="V9" s="116">
        <v>0</v>
      </c>
      <c r="W9" s="116">
        <v>0</v>
      </c>
      <c r="X9" s="116">
        <v>0</v>
      </c>
      <c r="Y9" s="116">
        <v>0</v>
      </c>
      <c r="Z9" s="116">
        <f t="shared" si="3"/>
        <v>1</v>
      </c>
      <c r="AA9" s="116">
        <v>8</v>
      </c>
      <c r="AB9" s="116" t="s">
        <v>447</v>
      </c>
      <c r="AC9" s="116" t="s">
        <v>4</v>
      </c>
      <c r="AD9" s="116"/>
      <c r="AE9" s="116"/>
      <c r="AF9" s="141" t="s">
        <v>489</v>
      </c>
      <c r="AG9" s="135" t="s">
        <v>488</v>
      </c>
      <c r="AH9" s="116"/>
    </row>
    <row r="10" spans="1:35" s="127" customFormat="1" ht="77.25" customHeight="1">
      <c r="A10" s="234"/>
      <c r="B10" s="237"/>
      <c r="C10" s="247"/>
      <c r="D10" s="264"/>
      <c r="E10" s="266"/>
      <c r="F10" s="116" t="s">
        <v>318</v>
      </c>
      <c r="G10" s="116" t="s">
        <v>319</v>
      </c>
      <c r="H10" s="116" t="s">
        <v>328</v>
      </c>
      <c r="I10" s="116"/>
      <c r="J10" s="116" t="s">
        <v>343</v>
      </c>
      <c r="K10" s="116" t="s">
        <v>343</v>
      </c>
      <c r="L10" s="116" t="s">
        <v>343</v>
      </c>
      <c r="M10" s="135">
        <v>6</v>
      </c>
      <c r="N10" s="135">
        <v>3</v>
      </c>
      <c r="O10" s="135">
        <f t="shared" si="0"/>
        <v>18</v>
      </c>
      <c r="P10" s="135" t="str">
        <f>LOOKUP(O10,Datos!$K$3:$K$42,Datos!$L$3:$L$42)</f>
        <v>ALTO</v>
      </c>
      <c r="Q10" s="116">
        <v>25</v>
      </c>
      <c r="R10" s="116">
        <f t="shared" si="1"/>
        <v>450</v>
      </c>
      <c r="S10" s="135" t="str">
        <f t="shared" si="2"/>
        <v>II</v>
      </c>
      <c r="T10" s="135" t="str">
        <f>LOOKUP(S10,Datos!$D$3:$D$6,Datos!$F$3:$F$6)</f>
        <v>ACEPTABLE CON CONTROL ESPECIFICO</v>
      </c>
      <c r="U10" s="116">
        <v>1</v>
      </c>
      <c r="V10" s="116">
        <v>0</v>
      </c>
      <c r="W10" s="116">
        <v>0</v>
      </c>
      <c r="X10" s="116">
        <v>0</v>
      </c>
      <c r="Y10" s="116">
        <v>0</v>
      </c>
      <c r="Z10" s="116">
        <f t="shared" si="3"/>
        <v>1</v>
      </c>
      <c r="AA10" s="116">
        <v>8</v>
      </c>
      <c r="AB10" s="116" t="s">
        <v>448</v>
      </c>
      <c r="AC10" s="116" t="s">
        <v>4</v>
      </c>
      <c r="AD10" s="116"/>
      <c r="AE10" s="116"/>
      <c r="AF10" s="135" t="s">
        <v>541</v>
      </c>
      <c r="AG10" s="116" t="s">
        <v>521</v>
      </c>
      <c r="AH10" s="116" t="s">
        <v>542</v>
      </c>
    </row>
    <row r="11" spans="1:35" s="127" customFormat="1" ht="150.75" customHeight="1">
      <c r="A11" s="234"/>
      <c r="B11" s="237"/>
      <c r="C11" s="247"/>
      <c r="D11" s="264"/>
      <c r="E11" s="266"/>
      <c r="F11" s="116" t="s">
        <v>324</v>
      </c>
      <c r="G11" s="116" t="s">
        <v>323</v>
      </c>
      <c r="H11" s="116"/>
      <c r="I11" s="116" t="s">
        <v>325</v>
      </c>
      <c r="J11" s="116" t="s">
        <v>343</v>
      </c>
      <c r="K11" s="116" t="s">
        <v>343</v>
      </c>
      <c r="L11" s="116" t="s">
        <v>343</v>
      </c>
      <c r="M11" s="135">
        <v>6</v>
      </c>
      <c r="N11" s="135">
        <v>3</v>
      </c>
      <c r="O11" s="135">
        <f t="shared" si="0"/>
        <v>18</v>
      </c>
      <c r="P11" s="135" t="str">
        <f>LOOKUP(O11,Datos!$K$3:$K$42,Datos!$L$3:$L$42)</f>
        <v>ALTO</v>
      </c>
      <c r="Q11" s="116">
        <v>60</v>
      </c>
      <c r="R11" s="116">
        <f t="shared" si="1"/>
        <v>1080</v>
      </c>
      <c r="S11" s="135" t="str">
        <f t="shared" si="2"/>
        <v>I</v>
      </c>
      <c r="T11" s="135" t="str">
        <f>LOOKUP(S11,Datos!$D$3:$D$6,Datos!$F$3:$F$6)</f>
        <v>NO ACEPTABLE</v>
      </c>
      <c r="U11" s="116">
        <v>1</v>
      </c>
      <c r="V11" s="116">
        <v>0</v>
      </c>
      <c r="W11" s="116">
        <v>0</v>
      </c>
      <c r="X11" s="116">
        <v>0</v>
      </c>
      <c r="Y11" s="116">
        <v>0</v>
      </c>
      <c r="Z11" s="116">
        <f t="shared" si="3"/>
        <v>1</v>
      </c>
      <c r="AA11" s="116">
        <v>8</v>
      </c>
      <c r="AB11" s="116" t="s">
        <v>557</v>
      </c>
      <c r="AC11" s="116" t="s">
        <v>1</v>
      </c>
      <c r="AD11" s="116"/>
      <c r="AE11" s="116"/>
      <c r="AF11" s="117" t="s">
        <v>538</v>
      </c>
      <c r="AG11" s="135" t="s">
        <v>498</v>
      </c>
      <c r="AH11" s="135" t="s">
        <v>494</v>
      </c>
    </row>
    <row r="12" spans="1:35" s="127" customFormat="1" ht="81.75" customHeight="1">
      <c r="A12" s="234"/>
      <c r="B12" s="237"/>
      <c r="C12" s="247"/>
      <c r="D12" s="263" t="s">
        <v>300</v>
      </c>
      <c r="E12" s="265" t="s">
        <v>1</v>
      </c>
      <c r="F12" s="116" t="s">
        <v>322</v>
      </c>
      <c r="G12" s="116" t="s">
        <v>184</v>
      </c>
      <c r="H12" s="116" t="s">
        <v>321</v>
      </c>
      <c r="I12" s="116"/>
      <c r="J12" s="116" t="s">
        <v>343</v>
      </c>
      <c r="K12" s="116" t="s">
        <v>343</v>
      </c>
      <c r="L12" s="116" t="s">
        <v>343</v>
      </c>
      <c r="M12" s="135">
        <v>2</v>
      </c>
      <c r="N12" s="135">
        <v>2</v>
      </c>
      <c r="O12" s="135">
        <f t="shared" si="0"/>
        <v>4</v>
      </c>
      <c r="P12" s="135" t="str">
        <f>LOOKUP(O12,Datos!$K$3:$K$42,Datos!$L$3:$L$42)</f>
        <v>BAJO</v>
      </c>
      <c r="Q12" s="116">
        <v>10</v>
      </c>
      <c r="R12" s="116">
        <f t="shared" si="1"/>
        <v>40</v>
      </c>
      <c r="S12" s="135" t="str">
        <f t="shared" si="2"/>
        <v>III</v>
      </c>
      <c r="T12" s="135" t="str">
        <f>LOOKUP(S12,Datos!$D$3:$D$6,Datos!$F$3:$F$6)</f>
        <v>MEJORABLE</v>
      </c>
      <c r="U12" s="116">
        <v>2</v>
      </c>
      <c r="V12" s="116">
        <v>0</v>
      </c>
      <c r="W12" s="116">
        <v>0</v>
      </c>
      <c r="X12" s="116">
        <v>0</v>
      </c>
      <c r="Y12" s="116">
        <v>2</v>
      </c>
      <c r="Z12" s="116">
        <f t="shared" si="3"/>
        <v>4</v>
      </c>
      <c r="AA12" s="116">
        <v>8</v>
      </c>
      <c r="AB12" s="116" t="s">
        <v>447</v>
      </c>
      <c r="AC12" s="116" t="s">
        <v>4</v>
      </c>
      <c r="AD12" s="116"/>
      <c r="AE12" s="116"/>
      <c r="AF12" s="141" t="s">
        <v>489</v>
      </c>
      <c r="AG12" s="135" t="s">
        <v>488</v>
      </c>
      <c r="AH12" s="116"/>
    </row>
    <row r="13" spans="1:35" s="127" customFormat="1" ht="131.25" customHeight="1">
      <c r="A13" s="234"/>
      <c r="B13" s="237"/>
      <c r="C13" s="247"/>
      <c r="D13" s="264"/>
      <c r="E13" s="266"/>
      <c r="F13" s="116" t="s">
        <v>326</v>
      </c>
      <c r="G13" s="116" t="s">
        <v>313</v>
      </c>
      <c r="H13" s="116" t="s">
        <v>327</v>
      </c>
      <c r="I13" s="116"/>
      <c r="J13" s="116" t="s">
        <v>343</v>
      </c>
      <c r="K13" s="116" t="s">
        <v>343</v>
      </c>
      <c r="L13" s="116" t="s">
        <v>343</v>
      </c>
      <c r="M13" s="135">
        <v>6</v>
      </c>
      <c r="N13" s="135">
        <v>4</v>
      </c>
      <c r="O13" s="135">
        <f t="shared" si="0"/>
        <v>24</v>
      </c>
      <c r="P13" s="135" t="str">
        <f>LOOKUP(O13,Datos!$K$3:$K$42,Datos!$L$3:$L$42)</f>
        <v>MUY ALTO</v>
      </c>
      <c r="Q13" s="116">
        <v>25</v>
      </c>
      <c r="R13" s="116">
        <f t="shared" si="1"/>
        <v>600</v>
      </c>
      <c r="S13" s="135" t="str">
        <f t="shared" si="2"/>
        <v>I</v>
      </c>
      <c r="T13" s="135" t="str">
        <f>LOOKUP(S13,Datos!$D$3:$D$6,Datos!$F$3:$F$6)</f>
        <v>NO ACEPTABLE</v>
      </c>
      <c r="U13" s="116">
        <v>2</v>
      </c>
      <c r="V13" s="116">
        <v>0</v>
      </c>
      <c r="W13" s="116">
        <v>0</v>
      </c>
      <c r="X13" s="116">
        <v>0</v>
      </c>
      <c r="Y13" s="116">
        <v>2</v>
      </c>
      <c r="Z13" s="116">
        <f t="shared" si="3"/>
        <v>4</v>
      </c>
      <c r="AA13" s="116">
        <v>8</v>
      </c>
      <c r="AB13" s="116" t="s">
        <v>449</v>
      </c>
      <c r="AC13" s="116" t="s">
        <v>1</v>
      </c>
      <c r="AD13" s="116"/>
      <c r="AE13" s="116"/>
      <c r="AF13" s="135" t="s">
        <v>455</v>
      </c>
      <c r="AG13" s="135" t="s">
        <v>539</v>
      </c>
      <c r="AH13" s="116"/>
    </row>
    <row r="14" spans="1:35" s="127" customFormat="1" ht="75.75" customHeight="1">
      <c r="A14" s="234"/>
      <c r="B14" s="237"/>
      <c r="C14" s="247"/>
      <c r="D14" s="123" t="s">
        <v>301</v>
      </c>
      <c r="E14" s="118" t="s">
        <v>46</v>
      </c>
      <c r="F14" s="116" t="s">
        <v>329</v>
      </c>
      <c r="G14" s="116" t="s">
        <v>184</v>
      </c>
      <c r="H14" s="116" t="s">
        <v>316</v>
      </c>
      <c r="I14" s="116"/>
      <c r="J14" s="116" t="s">
        <v>343</v>
      </c>
      <c r="K14" s="116" t="s">
        <v>343</v>
      </c>
      <c r="L14" s="116" t="s">
        <v>343</v>
      </c>
      <c r="M14" s="135">
        <v>2</v>
      </c>
      <c r="N14" s="135">
        <v>2</v>
      </c>
      <c r="O14" s="135">
        <f t="shared" si="0"/>
        <v>4</v>
      </c>
      <c r="P14" s="135" t="str">
        <f>LOOKUP(O14,Datos!$K$3:$K$42,Datos!$L$3:$L$42)</f>
        <v>BAJO</v>
      </c>
      <c r="Q14" s="116">
        <v>10</v>
      </c>
      <c r="R14" s="116">
        <f t="shared" si="1"/>
        <v>40</v>
      </c>
      <c r="S14" s="135" t="str">
        <f t="shared" si="2"/>
        <v>III</v>
      </c>
      <c r="T14" s="135" t="str">
        <f>LOOKUP(S14,Datos!$D$3:$D$6,Datos!$F$3:$F$6)</f>
        <v>MEJORABLE</v>
      </c>
      <c r="U14" s="116">
        <v>2</v>
      </c>
      <c r="V14" s="116">
        <v>0</v>
      </c>
      <c r="W14" s="116">
        <v>0</v>
      </c>
      <c r="X14" s="116">
        <v>0</v>
      </c>
      <c r="Y14" s="116">
        <v>0</v>
      </c>
      <c r="Z14" s="116">
        <f t="shared" si="3"/>
        <v>2</v>
      </c>
      <c r="AA14" s="116">
        <v>8</v>
      </c>
      <c r="AB14" s="116" t="s">
        <v>447</v>
      </c>
      <c r="AC14" s="116" t="s">
        <v>4</v>
      </c>
      <c r="AD14" s="116"/>
      <c r="AE14" s="116"/>
      <c r="AF14" s="135" t="s">
        <v>489</v>
      </c>
      <c r="AG14" s="135" t="s">
        <v>488</v>
      </c>
      <c r="AH14" s="116"/>
    </row>
    <row r="15" spans="1:35" s="127" customFormat="1" ht="63.75" customHeight="1">
      <c r="A15" s="234"/>
      <c r="B15" s="237"/>
      <c r="C15" s="247"/>
      <c r="D15" s="120" t="s">
        <v>312</v>
      </c>
      <c r="E15" s="121" t="s">
        <v>46</v>
      </c>
      <c r="F15" s="135" t="s">
        <v>330</v>
      </c>
      <c r="G15" s="135" t="s">
        <v>184</v>
      </c>
      <c r="H15" s="135" t="s">
        <v>331</v>
      </c>
      <c r="I15" s="135"/>
      <c r="J15" s="116" t="s">
        <v>343</v>
      </c>
      <c r="K15" s="116" t="s">
        <v>343</v>
      </c>
      <c r="L15" s="116" t="s">
        <v>343</v>
      </c>
      <c r="M15" s="135">
        <v>6</v>
      </c>
      <c r="N15" s="135">
        <v>3</v>
      </c>
      <c r="O15" s="135">
        <f t="shared" ref="O15:O16" si="4">PRODUCT(M15:N15)</f>
        <v>18</v>
      </c>
      <c r="P15" s="135" t="str">
        <f>LOOKUP(O15,Datos!$K$3:$K$42,Datos!$L$3:$L$42)</f>
        <v>ALTO</v>
      </c>
      <c r="Q15" s="116">
        <v>10</v>
      </c>
      <c r="R15" s="116">
        <f t="shared" si="1"/>
        <v>180</v>
      </c>
      <c r="S15" s="135" t="str">
        <f t="shared" si="2"/>
        <v>II</v>
      </c>
      <c r="T15" s="135" t="str">
        <f>LOOKUP(S15,Datos!$D$3:$D$6,Datos!$F$3:$F$6)</f>
        <v>ACEPTABLE CON CONTROL ESPECIFICO</v>
      </c>
      <c r="U15" s="116">
        <v>2</v>
      </c>
      <c r="V15" s="116">
        <v>0</v>
      </c>
      <c r="W15" s="116">
        <v>0</v>
      </c>
      <c r="X15" s="116">
        <v>0</v>
      </c>
      <c r="Y15" s="116">
        <v>0</v>
      </c>
      <c r="Z15" s="116">
        <f t="shared" si="3"/>
        <v>2</v>
      </c>
      <c r="AA15" s="116">
        <v>8</v>
      </c>
      <c r="AB15" s="135" t="s">
        <v>447</v>
      </c>
      <c r="AC15" s="135" t="s">
        <v>4</v>
      </c>
      <c r="AD15" s="135"/>
      <c r="AE15" s="135"/>
      <c r="AF15" s="141" t="s">
        <v>489</v>
      </c>
      <c r="AG15" s="135" t="s">
        <v>488</v>
      </c>
      <c r="AH15" s="117"/>
    </row>
    <row r="16" spans="1:35" s="127" customFormat="1" ht="115.5" customHeight="1">
      <c r="A16" s="234"/>
      <c r="B16" s="237"/>
      <c r="C16" s="247"/>
      <c r="D16" s="263" t="s">
        <v>311</v>
      </c>
      <c r="E16" s="265" t="s">
        <v>1</v>
      </c>
      <c r="F16" s="135" t="s">
        <v>332</v>
      </c>
      <c r="G16" s="135" t="s">
        <v>333</v>
      </c>
      <c r="H16" s="135" t="s">
        <v>334</v>
      </c>
      <c r="I16" s="135"/>
      <c r="J16" s="116" t="s">
        <v>343</v>
      </c>
      <c r="K16" s="116" t="s">
        <v>343</v>
      </c>
      <c r="L16" s="116" t="s">
        <v>343</v>
      </c>
      <c r="M16" s="135">
        <v>6</v>
      </c>
      <c r="N16" s="135">
        <v>2</v>
      </c>
      <c r="O16" s="135">
        <f t="shared" si="4"/>
        <v>12</v>
      </c>
      <c r="P16" s="135" t="str">
        <f>LOOKUP(O16,Datos!$K$3:$K$42,Datos!$L$3:$L$42)</f>
        <v>ALTO</v>
      </c>
      <c r="Q16" s="135">
        <v>25</v>
      </c>
      <c r="R16" s="116">
        <f t="shared" si="1"/>
        <v>300</v>
      </c>
      <c r="S16" s="135" t="str">
        <f t="shared" si="2"/>
        <v>II</v>
      </c>
      <c r="T16" s="135" t="str">
        <f>LOOKUP(S16,Datos!$D$3:$D$6,Datos!$F$3:$F$6)</f>
        <v>ACEPTABLE CON CONTROL ESPECIFICO</v>
      </c>
      <c r="U16" s="116">
        <v>6</v>
      </c>
      <c r="V16" s="116">
        <v>0</v>
      </c>
      <c r="W16" s="116">
        <v>0</v>
      </c>
      <c r="X16" s="116">
        <v>0</v>
      </c>
      <c r="Y16" s="116">
        <v>0</v>
      </c>
      <c r="Z16" s="116">
        <f t="shared" si="3"/>
        <v>6</v>
      </c>
      <c r="AA16" s="116">
        <v>8</v>
      </c>
      <c r="AB16" s="135" t="s">
        <v>452</v>
      </c>
      <c r="AC16" s="135" t="s">
        <v>4</v>
      </c>
      <c r="AD16" s="135"/>
      <c r="AE16" s="135"/>
      <c r="AF16" s="135"/>
      <c r="AG16" s="141" t="s">
        <v>491</v>
      </c>
      <c r="AH16" s="135"/>
    </row>
    <row r="17" spans="1:34" s="127" customFormat="1" ht="69.75" customHeight="1">
      <c r="A17" s="234"/>
      <c r="B17" s="237"/>
      <c r="C17" s="247"/>
      <c r="D17" s="264"/>
      <c r="E17" s="266"/>
      <c r="F17" s="135" t="s">
        <v>335</v>
      </c>
      <c r="G17" s="135" t="s">
        <v>336</v>
      </c>
      <c r="H17" s="135" t="s">
        <v>337</v>
      </c>
      <c r="I17" s="135" t="s">
        <v>446</v>
      </c>
      <c r="J17" s="116" t="s">
        <v>343</v>
      </c>
      <c r="K17" s="116" t="s">
        <v>343</v>
      </c>
      <c r="L17" s="116" t="s">
        <v>343</v>
      </c>
      <c r="M17" s="135"/>
      <c r="N17" s="135">
        <v>2</v>
      </c>
      <c r="O17" s="135">
        <f t="shared" si="0"/>
        <v>2</v>
      </c>
      <c r="P17" s="135" t="str">
        <f>LOOKUP(O17,Datos!$K$3:$K$42,Datos!$L$3:$L$42)</f>
        <v>BAJO</v>
      </c>
      <c r="Q17" s="135">
        <v>25</v>
      </c>
      <c r="R17" s="116">
        <f t="shared" si="1"/>
        <v>50</v>
      </c>
      <c r="S17" s="135" t="str">
        <f t="shared" si="2"/>
        <v>III</v>
      </c>
      <c r="T17" s="135" t="str">
        <f>LOOKUP(S17,Datos!$D$3:$D$6,Datos!$F$3:$F$6)</f>
        <v>MEJORABLE</v>
      </c>
      <c r="U17" s="116">
        <v>6</v>
      </c>
      <c r="V17" s="116">
        <v>0</v>
      </c>
      <c r="W17" s="116">
        <v>0</v>
      </c>
      <c r="X17" s="116">
        <v>0</v>
      </c>
      <c r="Y17" s="116">
        <v>0</v>
      </c>
      <c r="Z17" s="116">
        <f t="shared" si="3"/>
        <v>6</v>
      </c>
      <c r="AA17" s="116">
        <v>8</v>
      </c>
      <c r="AB17" s="135" t="s">
        <v>451</v>
      </c>
      <c r="AC17" s="135" t="s">
        <v>4</v>
      </c>
      <c r="AD17" s="135"/>
      <c r="AE17" s="135"/>
      <c r="AF17" s="141" t="s">
        <v>489</v>
      </c>
      <c r="AG17" s="135" t="s">
        <v>488</v>
      </c>
      <c r="AH17" s="135"/>
    </row>
    <row r="18" spans="1:34" s="127" customFormat="1" ht="98.25" customHeight="1">
      <c r="A18" s="234"/>
      <c r="B18" s="237"/>
      <c r="C18" s="244" t="s">
        <v>298</v>
      </c>
      <c r="D18" s="122" t="s">
        <v>309</v>
      </c>
      <c r="E18" s="121" t="s">
        <v>1</v>
      </c>
      <c r="F18" s="135" t="s">
        <v>340</v>
      </c>
      <c r="G18" s="135" t="s">
        <v>338</v>
      </c>
      <c r="H18" s="116"/>
      <c r="I18" s="116" t="s">
        <v>339</v>
      </c>
      <c r="J18" s="116" t="s">
        <v>343</v>
      </c>
      <c r="K18" s="116" t="s">
        <v>343</v>
      </c>
      <c r="L18" s="116" t="s">
        <v>343</v>
      </c>
      <c r="M18" s="135">
        <v>10</v>
      </c>
      <c r="N18" s="135">
        <v>2</v>
      </c>
      <c r="O18" s="135">
        <f t="shared" ref="O18" si="5">PRODUCT(M18:N18)</f>
        <v>20</v>
      </c>
      <c r="P18" s="135" t="str">
        <f>LOOKUP(O18,Datos!$K$3:$K$42,Datos!$L$3:$L$42)</f>
        <v>ALTO</v>
      </c>
      <c r="Q18" s="116">
        <v>25</v>
      </c>
      <c r="R18" s="116">
        <f t="shared" si="1"/>
        <v>500</v>
      </c>
      <c r="S18" s="135" t="str">
        <f t="shared" si="2"/>
        <v>II</v>
      </c>
      <c r="T18" s="135" t="str">
        <f>LOOKUP(S18,Datos!$D$3:$D$6,Datos!$F$3:$F$6)</f>
        <v>ACEPTABLE CON CONTROL ESPECIFICO</v>
      </c>
      <c r="U18" s="116">
        <v>3</v>
      </c>
      <c r="V18" s="116">
        <v>0</v>
      </c>
      <c r="W18" s="116">
        <v>0</v>
      </c>
      <c r="X18" s="116">
        <v>0</v>
      </c>
      <c r="Y18" s="116">
        <v>0</v>
      </c>
      <c r="Z18" s="116">
        <f t="shared" si="3"/>
        <v>3</v>
      </c>
      <c r="AA18" s="116">
        <v>8</v>
      </c>
      <c r="AB18" s="116" t="s">
        <v>450</v>
      </c>
      <c r="AC18" s="116" t="s">
        <v>1</v>
      </c>
      <c r="AD18" s="116"/>
      <c r="AE18" s="116" t="s">
        <v>496</v>
      </c>
      <c r="AF18" s="135" t="s">
        <v>492</v>
      </c>
      <c r="AG18" s="141" t="s">
        <v>490</v>
      </c>
      <c r="AH18" s="116"/>
    </row>
    <row r="19" spans="1:34" s="127" customFormat="1" ht="100.5" customHeight="1">
      <c r="A19" s="234"/>
      <c r="B19" s="237"/>
      <c r="C19" s="245"/>
      <c r="D19" s="122" t="s">
        <v>308</v>
      </c>
      <c r="E19" s="121" t="s">
        <v>4</v>
      </c>
      <c r="F19" s="135" t="s">
        <v>341</v>
      </c>
      <c r="G19" s="135" t="s">
        <v>184</v>
      </c>
      <c r="H19" s="135" t="s">
        <v>560</v>
      </c>
      <c r="I19" s="135"/>
      <c r="J19" s="116" t="s">
        <v>343</v>
      </c>
      <c r="K19" s="116" t="s">
        <v>343</v>
      </c>
      <c r="L19" s="116" t="s">
        <v>343</v>
      </c>
      <c r="M19" s="135">
        <v>6</v>
      </c>
      <c r="N19" s="135">
        <v>2</v>
      </c>
      <c r="O19" s="135">
        <f t="shared" ref="O19:O20" si="6">PRODUCT(M19:N19)</f>
        <v>12</v>
      </c>
      <c r="P19" s="135" t="str">
        <f>LOOKUP(O19,Datos!$K$3:$K$42,Datos!$L$3:$L$42)</f>
        <v>ALTO</v>
      </c>
      <c r="Q19" s="135">
        <v>25</v>
      </c>
      <c r="R19" s="116">
        <f t="shared" si="1"/>
        <v>300</v>
      </c>
      <c r="S19" s="135" t="str">
        <f t="shared" si="2"/>
        <v>II</v>
      </c>
      <c r="T19" s="135" t="str">
        <f>LOOKUP(S19,Datos!$D$3:$D$6,Datos!$F$3:$F$6)</f>
        <v>ACEPTABLE CON CONTROL ESPECIFICO</v>
      </c>
      <c r="U19" s="116">
        <v>3</v>
      </c>
      <c r="V19" s="116">
        <v>0</v>
      </c>
      <c r="W19" s="116">
        <v>1</v>
      </c>
      <c r="X19" s="116">
        <v>0</v>
      </c>
      <c r="Y19" s="116">
        <v>0</v>
      </c>
      <c r="Z19" s="116">
        <f t="shared" si="3"/>
        <v>4</v>
      </c>
      <c r="AA19" s="116">
        <v>8</v>
      </c>
      <c r="AB19" s="135" t="s">
        <v>453</v>
      </c>
      <c r="AC19" s="135" t="s">
        <v>4</v>
      </c>
      <c r="AD19" s="135"/>
      <c r="AE19" s="135"/>
      <c r="AF19" s="116" t="s">
        <v>495</v>
      </c>
      <c r="AG19" s="113"/>
      <c r="AH19" s="135"/>
    </row>
    <row r="20" spans="1:34" s="126" customFormat="1" ht="75" customHeight="1">
      <c r="A20" s="234"/>
      <c r="B20" s="237"/>
      <c r="C20" s="245"/>
      <c r="D20" s="124" t="s">
        <v>307</v>
      </c>
      <c r="E20" s="125" t="s">
        <v>4</v>
      </c>
      <c r="F20" s="116" t="s">
        <v>342</v>
      </c>
      <c r="G20" s="116" t="s">
        <v>184</v>
      </c>
      <c r="H20" s="116" t="s">
        <v>331</v>
      </c>
      <c r="I20" s="116"/>
      <c r="J20" s="116" t="s">
        <v>343</v>
      </c>
      <c r="K20" s="116" t="s">
        <v>343</v>
      </c>
      <c r="L20" s="116" t="s">
        <v>343</v>
      </c>
      <c r="M20" s="116">
        <v>6</v>
      </c>
      <c r="N20" s="116">
        <v>3</v>
      </c>
      <c r="O20" s="116">
        <f t="shared" si="6"/>
        <v>18</v>
      </c>
      <c r="P20" s="116" t="str">
        <f>LOOKUP(O20,Datos!$K$3:$K$42,Datos!$L$3:$L$42)</f>
        <v>ALTO</v>
      </c>
      <c r="Q20" s="116">
        <v>25</v>
      </c>
      <c r="R20" s="116">
        <f t="shared" si="1"/>
        <v>450</v>
      </c>
      <c r="S20" s="116" t="str">
        <f t="shared" si="2"/>
        <v>II</v>
      </c>
      <c r="T20" s="116" t="str">
        <f>LOOKUP(S20,Datos!$D$3:$D$6,Datos!$F$3:$F$6)</f>
        <v>ACEPTABLE CON CONTROL ESPECIFICO</v>
      </c>
      <c r="U20" s="116">
        <v>3</v>
      </c>
      <c r="V20" s="116">
        <v>0</v>
      </c>
      <c r="W20" s="116">
        <v>0</v>
      </c>
      <c r="X20" s="116">
        <v>0</v>
      </c>
      <c r="Y20" s="116">
        <v>0</v>
      </c>
      <c r="Z20" s="116">
        <f t="shared" si="3"/>
        <v>3</v>
      </c>
      <c r="AA20" s="116">
        <v>8</v>
      </c>
      <c r="AB20" s="116" t="s">
        <v>447</v>
      </c>
      <c r="AC20" s="116" t="s">
        <v>4</v>
      </c>
      <c r="AD20" s="116"/>
      <c r="AE20" s="116"/>
      <c r="AF20" s="141" t="s">
        <v>489</v>
      </c>
      <c r="AG20" s="133" t="s">
        <v>488</v>
      </c>
      <c r="AH20" s="142"/>
    </row>
    <row r="21" spans="1:34" s="1" customFormat="1" ht="82.5" customHeight="1">
      <c r="A21" s="234"/>
      <c r="B21" s="237"/>
      <c r="C21" s="241" t="s">
        <v>297</v>
      </c>
      <c r="D21" s="255" t="s">
        <v>306</v>
      </c>
      <c r="E21" s="251" t="s">
        <v>4</v>
      </c>
      <c r="F21" s="141" t="s">
        <v>344</v>
      </c>
      <c r="G21" s="135" t="s">
        <v>184</v>
      </c>
      <c r="H21" s="135" t="s">
        <v>505</v>
      </c>
      <c r="I21" s="135"/>
      <c r="J21" s="116" t="s">
        <v>343</v>
      </c>
      <c r="K21" s="116" t="s">
        <v>343</v>
      </c>
      <c r="L21" s="116" t="s">
        <v>343</v>
      </c>
      <c r="M21" s="135">
        <v>6</v>
      </c>
      <c r="N21" s="135">
        <v>1</v>
      </c>
      <c r="O21" s="135">
        <f t="shared" ref="O21:O73" si="7">PRODUCT(M21:N21)</f>
        <v>6</v>
      </c>
      <c r="P21" s="135" t="str">
        <f>LOOKUP(O21,[1]Datos!$K$3:$K$42,[1]Datos!$L$3:$L$42)</f>
        <v>MEDIO</v>
      </c>
      <c r="Q21" s="135">
        <v>25</v>
      </c>
      <c r="R21" s="116">
        <f t="shared" ref="R21:R73" si="8">Q21*O21</f>
        <v>150</v>
      </c>
      <c r="S21" s="135" t="str">
        <f t="shared" ref="S21:S73" si="9">IF(R21=20,"IV",IF(AND(R21&gt;=600,R21&lt;=4000),"I",IF(AND(R21&gt;=150,R21&lt;=500),"II",IF(AND(R21&gt;=40,R21&lt;=120),"III"))))</f>
        <v>II</v>
      </c>
      <c r="T21" s="135" t="str">
        <f>LOOKUP(S21,[1]Datos!$D$3:$D$6,[1]Datos!$F$3:$F$6)</f>
        <v>ACEPTABLE CON CONTROL ESPECIFICO</v>
      </c>
      <c r="U21" s="116">
        <v>1</v>
      </c>
      <c r="V21" s="116">
        <v>0</v>
      </c>
      <c r="W21" s="116">
        <v>0</v>
      </c>
      <c r="X21" s="116">
        <v>0</v>
      </c>
      <c r="Y21" s="116">
        <v>0</v>
      </c>
      <c r="Z21" s="116">
        <f t="shared" ref="Z21:Z41" si="10">U21+W21+X21+Y21</f>
        <v>1</v>
      </c>
      <c r="AA21" s="116">
        <v>8</v>
      </c>
      <c r="AB21" s="116" t="s">
        <v>458</v>
      </c>
      <c r="AC21" s="135" t="s">
        <v>4</v>
      </c>
      <c r="AD21" s="135"/>
      <c r="AE21" s="129"/>
      <c r="AF21" s="135" t="s">
        <v>489</v>
      </c>
      <c r="AG21" s="135" t="s">
        <v>499</v>
      </c>
      <c r="AH21" s="131"/>
    </row>
    <row r="22" spans="1:34" s="1" customFormat="1" ht="71.25" customHeight="1">
      <c r="A22" s="234"/>
      <c r="B22" s="237"/>
      <c r="C22" s="242"/>
      <c r="D22" s="256"/>
      <c r="E22" s="251"/>
      <c r="F22" s="116" t="s">
        <v>345</v>
      </c>
      <c r="G22" s="143" t="s">
        <v>333</v>
      </c>
      <c r="H22" s="143" t="s">
        <v>346</v>
      </c>
      <c r="I22" s="135"/>
      <c r="J22" s="116" t="s">
        <v>343</v>
      </c>
      <c r="K22" s="116" t="s">
        <v>343</v>
      </c>
      <c r="L22" s="116" t="s">
        <v>343</v>
      </c>
      <c r="M22" s="135">
        <v>10</v>
      </c>
      <c r="N22" s="135">
        <v>2</v>
      </c>
      <c r="O22" s="135">
        <f t="shared" si="7"/>
        <v>20</v>
      </c>
      <c r="P22" s="135" t="str">
        <f>LOOKUP(O22,[1]Datos!$K$3:$K$42,[1]Datos!$L$3:$L$42)</f>
        <v>ALTO</v>
      </c>
      <c r="Q22" s="135">
        <v>100</v>
      </c>
      <c r="R22" s="116">
        <f t="shared" si="8"/>
        <v>2000</v>
      </c>
      <c r="S22" s="135" t="str">
        <f t="shared" si="9"/>
        <v>I</v>
      </c>
      <c r="T22" s="135" t="str">
        <f>LOOKUP(S22,[1]Datos!$D$3:$D$6,[1]Datos!$F$3:$F$6)</f>
        <v>NO ACEPTABLE</v>
      </c>
      <c r="U22" s="116">
        <v>1</v>
      </c>
      <c r="V22" s="116">
        <v>0</v>
      </c>
      <c r="W22" s="116">
        <v>0</v>
      </c>
      <c r="X22" s="116">
        <v>0</v>
      </c>
      <c r="Y22" s="116">
        <v>0</v>
      </c>
      <c r="Z22" s="116">
        <f t="shared" si="10"/>
        <v>1</v>
      </c>
      <c r="AA22" s="116">
        <v>8</v>
      </c>
      <c r="AB22" s="135" t="s">
        <v>459</v>
      </c>
      <c r="AC22" s="135" t="s">
        <v>4</v>
      </c>
      <c r="AD22" s="135"/>
      <c r="AE22" s="135"/>
      <c r="AF22" s="132"/>
      <c r="AG22" s="132" t="s">
        <v>504</v>
      </c>
      <c r="AH22" s="135" t="s">
        <v>503</v>
      </c>
    </row>
    <row r="23" spans="1:34" s="1" customFormat="1" ht="114" customHeight="1">
      <c r="A23" s="234"/>
      <c r="B23" s="237"/>
      <c r="C23" s="242"/>
      <c r="D23" s="257"/>
      <c r="E23" s="251"/>
      <c r="F23" s="135" t="s">
        <v>347</v>
      </c>
      <c r="G23" s="147" t="s">
        <v>348</v>
      </c>
      <c r="H23" s="148"/>
      <c r="I23" s="116" t="s">
        <v>349</v>
      </c>
      <c r="J23" s="116" t="s">
        <v>343</v>
      </c>
      <c r="K23" s="116" t="s">
        <v>343</v>
      </c>
      <c r="L23" s="116" t="s">
        <v>343</v>
      </c>
      <c r="M23" s="135">
        <v>6</v>
      </c>
      <c r="N23" s="135">
        <v>1</v>
      </c>
      <c r="O23" s="135">
        <f t="shared" si="7"/>
        <v>6</v>
      </c>
      <c r="P23" s="135" t="str">
        <f>LOOKUP(O23,[1]Datos!$K$3:$K$42,[1]Datos!$L$3:$L$42)</f>
        <v>MEDIO</v>
      </c>
      <c r="Q23" s="135">
        <v>25</v>
      </c>
      <c r="R23" s="116">
        <f t="shared" si="8"/>
        <v>150</v>
      </c>
      <c r="S23" s="135" t="str">
        <f>IF(R23=20,"IV",IF(AND(R23&gt;=600,R23&lt;=4000),"I",IF(AND(R23&gt;=150,R23&lt;=500),"II",IF(AND(R23&gt;=40,R23&lt;=120),"III"))))</f>
        <v>II</v>
      </c>
      <c r="T23" s="135" t="str">
        <f>LOOKUP(S23,[1]Datos!$D$3:$D$6,[1]Datos!$F$3:$F$6)</f>
        <v>ACEPTABLE CON CONTROL ESPECIFICO</v>
      </c>
      <c r="U23" s="116">
        <v>1</v>
      </c>
      <c r="V23" s="116">
        <v>0</v>
      </c>
      <c r="W23" s="116">
        <v>0</v>
      </c>
      <c r="X23" s="116">
        <v>0</v>
      </c>
      <c r="Y23" s="116">
        <v>0</v>
      </c>
      <c r="Z23" s="116">
        <f t="shared" si="10"/>
        <v>1</v>
      </c>
      <c r="AA23" s="116">
        <v>8</v>
      </c>
      <c r="AB23" s="135" t="s">
        <v>460</v>
      </c>
      <c r="AC23" s="135" t="s">
        <v>4</v>
      </c>
      <c r="AD23" s="116"/>
      <c r="AE23" s="116" t="s">
        <v>496</v>
      </c>
      <c r="AF23" s="135" t="s">
        <v>492</v>
      </c>
      <c r="AG23" s="141" t="s">
        <v>490</v>
      </c>
      <c r="AH23" s="111"/>
    </row>
    <row r="24" spans="1:34" s="1" customFormat="1" ht="172.5" customHeight="1">
      <c r="A24" s="234"/>
      <c r="B24" s="237"/>
      <c r="C24" s="242"/>
      <c r="D24" s="255" t="s">
        <v>305</v>
      </c>
      <c r="E24" s="225" t="s">
        <v>4</v>
      </c>
      <c r="F24" s="149" t="s">
        <v>350</v>
      </c>
      <c r="G24" s="143" t="s">
        <v>185</v>
      </c>
      <c r="H24" s="143" t="s">
        <v>506</v>
      </c>
      <c r="I24" s="135"/>
      <c r="J24" s="116" t="s">
        <v>343</v>
      </c>
      <c r="K24" s="116" t="s">
        <v>343</v>
      </c>
      <c r="L24" s="116" t="s">
        <v>343</v>
      </c>
      <c r="M24" s="135">
        <v>6</v>
      </c>
      <c r="N24" s="135">
        <v>3</v>
      </c>
      <c r="O24" s="135">
        <f t="shared" si="7"/>
        <v>18</v>
      </c>
      <c r="P24" s="135" t="str">
        <f>LOOKUP(O24,[1]Datos!$K$3:$K$42,[1]Datos!$L$3:$L$42)</f>
        <v>ALTO</v>
      </c>
      <c r="Q24" s="135">
        <v>25</v>
      </c>
      <c r="R24" s="116">
        <f>Q24*O24</f>
        <v>450</v>
      </c>
      <c r="S24" s="135" t="str">
        <f t="shared" si="9"/>
        <v>II</v>
      </c>
      <c r="T24" s="135" t="str">
        <f>LOOKUP(S24,[1]Datos!$D$3:$D$6,[1]Datos!$F$3:$F$6)</f>
        <v>ACEPTABLE CON CONTROL ESPECIFICO</v>
      </c>
      <c r="U24" s="116">
        <v>1</v>
      </c>
      <c r="V24" s="116">
        <v>0</v>
      </c>
      <c r="W24" s="116">
        <v>0</v>
      </c>
      <c r="X24" s="116">
        <v>0</v>
      </c>
      <c r="Y24" s="116">
        <v>0</v>
      </c>
      <c r="Z24" s="116">
        <f t="shared" si="10"/>
        <v>1</v>
      </c>
      <c r="AA24" s="116">
        <v>8</v>
      </c>
      <c r="AB24" s="141" t="s">
        <v>461</v>
      </c>
      <c r="AC24" s="135" t="s">
        <v>4</v>
      </c>
      <c r="AD24" s="135"/>
      <c r="AE24" s="135"/>
      <c r="AF24" s="135" t="s">
        <v>455</v>
      </c>
      <c r="AG24" s="135" t="s">
        <v>457</v>
      </c>
      <c r="AH24" s="111"/>
    </row>
    <row r="25" spans="1:34" s="1" customFormat="1" ht="98.25" customHeight="1">
      <c r="A25" s="234"/>
      <c r="B25" s="237"/>
      <c r="C25" s="242"/>
      <c r="D25" s="256"/>
      <c r="E25" s="225"/>
      <c r="F25" s="135" t="s">
        <v>351</v>
      </c>
      <c r="G25" s="143" t="s">
        <v>185</v>
      </c>
      <c r="H25" s="144" t="s">
        <v>462</v>
      </c>
      <c r="I25" s="135"/>
      <c r="J25" s="116" t="s">
        <v>343</v>
      </c>
      <c r="K25" s="116" t="s">
        <v>343</v>
      </c>
      <c r="L25" s="116" t="s">
        <v>343</v>
      </c>
      <c r="M25" s="135">
        <v>2</v>
      </c>
      <c r="N25" s="135">
        <v>2</v>
      </c>
      <c r="O25" s="135">
        <f t="shared" si="7"/>
        <v>4</v>
      </c>
      <c r="P25" s="135" t="str">
        <f>LOOKUP(O25,[1]Datos!$K$3:$K$42,[1]Datos!$L$3:$L$42)</f>
        <v>BAJO</v>
      </c>
      <c r="Q25" s="135">
        <v>25</v>
      </c>
      <c r="R25" s="116">
        <f t="shared" si="8"/>
        <v>100</v>
      </c>
      <c r="S25" s="135" t="str">
        <f t="shared" si="9"/>
        <v>III</v>
      </c>
      <c r="T25" s="135" t="str">
        <f>LOOKUP(S25,[1]Datos!$D$3:$D$6,[1]Datos!$F$3:$F$6)</f>
        <v>MEJORABLE</v>
      </c>
      <c r="U25" s="116">
        <v>1</v>
      </c>
      <c r="V25" s="116">
        <v>0</v>
      </c>
      <c r="W25" s="116">
        <v>0</v>
      </c>
      <c r="X25" s="116">
        <v>0</v>
      </c>
      <c r="Y25" s="116">
        <v>0</v>
      </c>
      <c r="Z25" s="116">
        <f t="shared" si="10"/>
        <v>1</v>
      </c>
      <c r="AA25" s="116">
        <v>8</v>
      </c>
      <c r="AB25" s="135" t="s">
        <v>352</v>
      </c>
      <c r="AC25" s="135" t="s">
        <v>4</v>
      </c>
      <c r="AD25" s="135"/>
      <c r="AE25" s="135"/>
      <c r="AF25" s="135" t="s">
        <v>455</v>
      </c>
      <c r="AG25" s="117" t="s">
        <v>457</v>
      </c>
      <c r="AH25" s="116"/>
    </row>
    <row r="26" spans="1:34" s="1" customFormat="1" ht="57">
      <c r="A26" s="234"/>
      <c r="B26" s="237"/>
      <c r="C26" s="242"/>
      <c r="D26" s="256"/>
      <c r="E26" s="225"/>
      <c r="F26" s="135" t="s">
        <v>463</v>
      </c>
      <c r="G26" s="143" t="s">
        <v>353</v>
      </c>
      <c r="H26" s="150"/>
      <c r="I26" s="135" t="s">
        <v>354</v>
      </c>
      <c r="J26" s="116" t="s">
        <v>343</v>
      </c>
      <c r="K26" s="116" t="s">
        <v>343</v>
      </c>
      <c r="L26" s="116" t="s">
        <v>343</v>
      </c>
      <c r="M26" s="135">
        <v>6</v>
      </c>
      <c r="N26" s="135">
        <v>2</v>
      </c>
      <c r="O26" s="135">
        <f t="shared" si="7"/>
        <v>12</v>
      </c>
      <c r="P26" s="135" t="str">
        <f>LOOKUP(O26,[1]Datos!$K$3:$K$42,[1]Datos!$L$3:$L$42)</f>
        <v>ALTO</v>
      </c>
      <c r="Q26" s="135">
        <v>25</v>
      </c>
      <c r="R26" s="116">
        <f t="shared" si="8"/>
        <v>300</v>
      </c>
      <c r="S26" s="135" t="str">
        <f t="shared" si="9"/>
        <v>II</v>
      </c>
      <c r="T26" s="135" t="str">
        <f>LOOKUP(S26,[1]Datos!$D$3:$D$6,[1]Datos!$F$3:$F$6)</f>
        <v>ACEPTABLE CON CONTROL ESPECIFICO</v>
      </c>
      <c r="U26" s="116">
        <v>1</v>
      </c>
      <c r="V26" s="116">
        <v>0</v>
      </c>
      <c r="W26" s="116">
        <v>0</v>
      </c>
      <c r="X26" s="116">
        <v>0</v>
      </c>
      <c r="Y26" s="116">
        <v>0</v>
      </c>
      <c r="Z26" s="116">
        <f t="shared" si="10"/>
        <v>1</v>
      </c>
      <c r="AA26" s="116">
        <v>8</v>
      </c>
      <c r="AB26" s="135" t="s">
        <v>464</v>
      </c>
      <c r="AC26" s="135" t="s">
        <v>4</v>
      </c>
      <c r="AD26" s="135"/>
      <c r="AE26" s="116" t="s">
        <v>496</v>
      </c>
      <c r="AF26" s="135" t="s">
        <v>492</v>
      </c>
      <c r="AG26" s="141" t="s">
        <v>490</v>
      </c>
      <c r="AH26" s="116"/>
    </row>
    <row r="27" spans="1:34" s="1" customFormat="1" ht="68.25" customHeight="1">
      <c r="A27" s="234"/>
      <c r="B27" s="237"/>
      <c r="C27" s="243"/>
      <c r="D27" s="257"/>
      <c r="E27" s="226"/>
      <c r="F27" s="151" t="s">
        <v>355</v>
      </c>
      <c r="G27" s="152" t="s">
        <v>356</v>
      </c>
      <c r="H27" s="145"/>
      <c r="I27" s="114" t="s">
        <v>357</v>
      </c>
      <c r="J27" s="116" t="s">
        <v>343</v>
      </c>
      <c r="K27" s="116" t="s">
        <v>343</v>
      </c>
      <c r="L27" s="116" t="s">
        <v>343</v>
      </c>
      <c r="M27" s="135">
        <v>6</v>
      </c>
      <c r="N27" s="134">
        <v>2</v>
      </c>
      <c r="O27" s="135">
        <f t="shared" si="7"/>
        <v>12</v>
      </c>
      <c r="P27" s="135" t="str">
        <f>LOOKUP(O27,[1]Datos!$K$3:$K$42,[1]Datos!$L$3:$L$42)</f>
        <v>ALTO</v>
      </c>
      <c r="Q27" s="135">
        <v>25</v>
      </c>
      <c r="R27" s="116">
        <f t="shared" si="8"/>
        <v>300</v>
      </c>
      <c r="S27" s="135" t="str">
        <f t="shared" si="9"/>
        <v>II</v>
      </c>
      <c r="T27" s="135" t="str">
        <f>LOOKUP(S27,[1]Datos!$D$3:$D$6,[1]Datos!$F$3:$F$6)</f>
        <v>ACEPTABLE CON CONTROL ESPECIFICO</v>
      </c>
      <c r="U27" s="116">
        <v>1</v>
      </c>
      <c r="V27" s="116">
        <v>0</v>
      </c>
      <c r="W27" s="116">
        <v>0</v>
      </c>
      <c r="X27" s="116">
        <v>0</v>
      </c>
      <c r="Y27" s="116">
        <v>0</v>
      </c>
      <c r="Z27" s="116">
        <f t="shared" si="10"/>
        <v>1</v>
      </c>
      <c r="AA27" s="116">
        <v>8</v>
      </c>
      <c r="AB27" s="116" t="s">
        <v>358</v>
      </c>
      <c r="AC27" s="135" t="s">
        <v>4</v>
      </c>
      <c r="AD27" s="114"/>
      <c r="AE27" s="114"/>
      <c r="AF27" s="117" t="s">
        <v>497</v>
      </c>
      <c r="AG27" s="135" t="s">
        <v>498</v>
      </c>
      <c r="AH27" s="134"/>
    </row>
    <row r="28" spans="1:34" s="1" customFormat="1" ht="42.75">
      <c r="A28" s="234"/>
      <c r="B28" s="237"/>
      <c r="C28" s="248" t="s">
        <v>293</v>
      </c>
      <c r="D28" s="258" t="s">
        <v>304</v>
      </c>
      <c r="E28" s="224" t="s">
        <v>1</v>
      </c>
      <c r="F28" s="135" t="s">
        <v>359</v>
      </c>
      <c r="G28" s="137" t="s">
        <v>209</v>
      </c>
      <c r="H28" s="135"/>
      <c r="I28" s="135" t="s">
        <v>360</v>
      </c>
      <c r="J28" s="116" t="s">
        <v>343</v>
      </c>
      <c r="K28" s="116" t="s">
        <v>343</v>
      </c>
      <c r="L28" s="116" t="s">
        <v>343</v>
      </c>
      <c r="M28" s="135">
        <v>6</v>
      </c>
      <c r="N28" s="135">
        <v>3</v>
      </c>
      <c r="O28" s="135">
        <f t="shared" si="7"/>
        <v>18</v>
      </c>
      <c r="P28" s="135" t="str">
        <f>LOOKUP(O28,[1]Datos!$K$3:$K$42,[1]Datos!$L$3:$L$42)</f>
        <v>ALTO</v>
      </c>
      <c r="Q28" s="135">
        <v>60</v>
      </c>
      <c r="R28" s="116">
        <f t="shared" si="8"/>
        <v>1080</v>
      </c>
      <c r="S28" s="135" t="str">
        <f t="shared" si="9"/>
        <v>I</v>
      </c>
      <c r="T28" s="135" t="str">
        <f>LOOKUP(S28,[1]Datos!$D$3:$D$6,[1]Datos!$F$3:$F$6)</f>
        <v>NO ACEPTABLE</v>
      </c>
      <c r="U28" s="116">
        <v>35</v>
      </c>
      <c r="V28" s="116">
        <v>0</v>
      </c>
      <c r="W28" s="116">
        <v>0</v>
      </c>
      <c r="X28" s="116">
        <v>0</v>
      </c>
      <c r="Y28" s="116">
        <v>0</v>
      </c>
      <c r="Z28" s="116">
        <f t="shared" si="10"/>
        <v>35</v>
      </c>
      <c r="AA28" s="116">
        <v>8</v>
      </c>
      <c r="AB28" s="135" t="s">
        <v>465</v>
      </c>
      <c r="AC28" s="135" t="s">
        <v>4</v>
      </c>
      <c r="AD28" s="135"/>
      <c r="AE28" s="135"/>
      <c r="AF28" s="110"/>
      <c r="AG28" s="135" t="s">
        <v>512</v>
      </c>
      <c r="AH28" s="111"/>
    </row>
    <row r="29" spans="1:34" s="1" customFormat="1" ht="42.75">
      <c r="A29" s="234"/>
      <c r="B29" s="237"/>
      <c r="C29" s="249"/>
      <c r="D29" s="259"/>
      <c r="E29" s="225"/>
      <c r="F29" s="135" t="s">
        <v>361</v>
      </c>
      <c r="G29" s="137" t="s">
        <v>209</v>
      </c>
      <c r="H29" s="135"/>
      <c r="I29" s="135" t="s">
        <v>362</v>
      </c>
      <c r="J29" s="116" t="s">
        <v>343</v>
      </c>
      <c r="K29" s="116" t="s">
        <v>343</v>
      </c>
      <c r="L29" s="116" t="s">
        <v>343</v>
      </c>
      <c r="M29" s="135">
        <v>2</v>
      </c>
      <c r="N29" s="135">
        <v>3</v>
      </c>
      <c r="O29" s="135">
        <f t="shared" si="7"/>
        <v>6</v>
      </c>
      <c r="P29" s="135" t="str">
        <f>LOOKUP(O29,[1]Datos!$K$3:$K$42,[1]Datos!$L$3:$L$42)</f>
        <v>MEDIO</v>
      </c>
      <c r="Q29" s="135">
        <v>25</v>
      </c>
      <c r="R29" s="116">
        <f t="shared" si="8"/>
        <v>150</v>
      </c>
      <c r="S29" s="135" t="str">
        <f t="shared" si="9"/>
        <v>II</v>
      </c>
      <c r="T29" s="135" t="str">
        <f>LOOKUP(S29,[1]Datos!$D$3:$D$6,[1]Datos!$F$3:$F$6)</f>
        <v>ACEPTABLE CON CONTROL ESPECIFICO</v>
      </c>
      <c r="U29" s="116">
        <v>35</v>
      </c>
      <c r="V29" s="116">
        <v>0</v>
      </c>
      <c r="W29" s="116">
        <v>0</v>
      </c>
      <c r="X29" s="116">
        <v>0</v>
      </c>
      <c r="Y29" s="116">
        <v>0</v>
      </c>
      <c r="Z29" s="116">
        <f t="shared" si="10"/>
        <v>35</v>
      </c>
      <c r="AA29" s="116">
        <v>8</v>
      </c>
      <c r="AB29" s="116" t="s">
        <v>466</v>
      </c>
      <c r="AC29" s="135" t="s">
        <v>4</v>
      </c>
      <c r="AD29" s="135"/>
      <c r="AE29" s="135"/>
      <c r="AF29" s="135"/>
      <c r="AG29" s="135" t="s">
        <v>511</v>
      </c>
      <c r="AH29" s="116"/>
    </row>
    <row r="30" spans="1:34" s="1" customFormat="1" ht="56.25" customHeight="1">
      <c r="A30" s="234"/>
      <c r="B30" s="237"/>
      <c r="C30" s="249"/>
      <c r="D30" s="259"/>
      <c r="E30" s="225"/>
      <c r="F30" s="135" t="s">
        <v>363</v>
      </c>
      <c r="G30" s="137" t="s">
        <v>209</v>
      </c>
      <c r="H30" s="135"/>
      <c r="I30" s="135" t="s">
        <v>362</v>
      </c>
      <c r="J30" s="116" t="s">
        <v>343</v>
      </c>
      <c r="K30" s="116" t="s">
        <v>343</v>
      </c>
      <c r="L30" s="116" t="s">
        <v>343</v>
      </c>
      <c r="M30" s="135">
        <v>6</v>
      </c>
      <c r="N30" s="135">
        <v>3</v>
      </c>
      <c r="O30" s="135">
        <f t="shared" si="7"/>
        <v>18</v>
      </c>
      <c r="P30" s="135" t="str">
        <f>LOOKUP(O30,[1]Datos!$K$3:$K$42,[1]Datos!$L$3:$L$42)</f>
        <v>ALTO</v>
      </c>
      <c r="Q30" s="135">
        <v>60</v>
      </c>
      <c r="R30" s="116">
        <f t="shared" si="8"/>
        <v>1080</v>
      </c>
      <c r="S30" s="135" t="str">
        <f t="shared" si="9"/>
        <v>I</v>
      </c>
      <c r="T30" s="135" t="str">
        <f>LOOKUP(S30,[1]Datos!$D$3:$D$6,[1]Datos!$F$3:$F$6)</f>
        <v>NO ACEPTABLE</v>
      </c>
      <c r="U30" s="116">
        <v>35</v>
      </c>
      <c r="V30" s="116">
        <v>0</v>
      </c>
      <c r="W30" s="116">
        <v>0</v>
      </c>
      <c r="X30" s="116">
        <v>0</v>
      </c>
      <c r="Y30" s="116">
        <v>0</v>
      </c>
      <c r="Z30" s="116">
        <f t="shared" si="10"/>
        <v>35</v>
      </c>
      <c r="AA30" s="116">
        <v>8</v>
      </c>
      <c r="AB30" s="135" t="s">
        <v>465</v>
      </c>
      <c r="AC30" s="135" t="s">
        <v>4</v>
      </c>
      <c r="AD30" s="135"/>
      <c r="AE30" s="135"/>
      <c r="AF30" s="135" t="s">
        <v>514</v>
      </c>
      <c r="AG30" s="135" t="s">
        <v>513</v>
      </c>
      <c r="AH30" s="111"/>
    </row>
    <row r="31" spans="1:34" s="1" customFormat="1" ht="99.75" customHeight="1">
      <c r="A31" s="234"/>
      <c r="B31" s="237"/>
      <c r="C31" s="249"/>
      <c r="D31" s="259"/>
      <c r="E31" s="225"/>
      <c r="F31" s="116" t="s">
        <v>467</v>
      </c>
      <c r="G31" s="137" t="s">
        <v>209</v>
      </c>
      <c r="H31" s="116"/>
      <c r="I31" s="116" t="s">
        <v>364</v>
      </c>
      <c r="J31" s="116" t="s">
        <v>343</v>
      </c>
      <c r="K31" s="116" t="s">
        <v>343</v>
      </c>
      <c r="L31" s="116" t="s">
        <v>343</v>
      </c>
      <c r="M31" s="135">
        <v>2</v>
      </c>
      <c r="N31" s="135">
        <v>3</v>
      </c>
      <c r="O31" s="135">
        <f t="shared" si="7"/>
        <v>6</v>
      </c>
      <c r="P31" s="135" t="str">
        <f>LOOKUP(O31,[1]Datos!$K$3:$K$42,[1]Datos!$L$3:$L$42)</f>
        <v>MEDIO</v>
      </c>
      <c r="Q31" s="135">
        <v>25</v>
      </c>
      <c r="R31" s="116">
        <f t="shared" si="8"/>
        <v>150</v>
      </c>
      <c r="S31" s="135" t="str">
        <f t="shared" si="9"/>
        <v>II</v>
      </c>
      <c r="T31" s="135" t="str">
        <f>LOOKUP(S31,[1]Datos!$D$3:$D$6,[1]Datos!$F$3:$F$6)</f>
        <v>ACEPTABLE CON CONTROL ESPECIFICO</v>
      </c>
      <c r="U31" s="116">
        <v>35</v>
      </c>
      <c r="V31" s="116">
        <v>0</v>
      </c>
      <c r="W31" s="116">
        <v>0</v>
      </c>
      <c r="X31" s="116">
        <v>0</v>
      </c>
      <c r="Y31" s="116">
        <v>0</v>
      </c>
      <c r="Z31" s="116">
        <f t="shared" si="10"/>
        <v>35</v>
      </c>
      <c r="AA31" s="116">
        <v>8</v>
      </c>
      <c r="AB31" s="116" t="s">
        <v>468</v>
      </c>
      <c r="AC31" s="135" t="s">
        <v>4</v>
      </c>
      <c r="AD31" s="116"/>
      <c r="AE31" s="116"/>
      <c r="AF31" s="116" t="s">
        <v>520</v>
      </c>
      <c r="AG31" s="117" t="s">
        <v>543</v>
      </c>
      <c r="AH31" s="111"/>
    </row>
    <row r="32" spans="1:34" s="1" customFormat="1" ht="57">
      <c r="A32" s="234"/>
      <c r="B32" s="237"/>
      <c r="C32" s="249"/>
      <c r="D32" s="259"/>
      <c r="E32" s="225"/>
      <c r="F32" s="135" t="s">
        <v>365</v>
      </c>
      <c r="G32" s="135" t="s">
        <v>366</v>
      </c>
      <c r="H32" s="135" t="s">
        <v>469</v>
      </c>
      <c r="I32" s="135"/>
      <c r="J32" s="116" t="s">
        <v>343</v>
      </c>
      <c r="K32" s="116" t="s">
        <v>343</v>
      </c>
      <c r="L32" s="116" t="s">
        <v>343</v>
      </c>
      <c r="M32" s="135">
        <v>6</v>
      </c>
      <c r="N32" s="135">
        <v>3</v>
      </c>
      <c r="O32" s="135">
        <f t="shared" si="7"/>
        <v>18</v>
      </c>
      <c r="P32" s="135" t="str">
        <f>LOOKUP(O32,[1]Datos!$K$3:$K$42,[1]Datos!$L$3:$L$42)</f>
        <v>ALTO</v>
      </c>
      <c r="Q32" s="135">
        <v>25</v>
      </c>
      <c r="R32" s="116">
        <f t="shared" si="8"/>
        <v>450</v>
      </c>
      <c r="S32" s="135" t="str">
        <f t="shared" si="9"/>
        <v>II</v>
      </c>
      <c r="T32" s="135" t="str">
        <f>LOOKUP(S32,[1]Datos!$D$3:$D$6,[1]Datos!$F$3:$F$6)</f>
        <v>ACEPTABLE CON CONTROL ESPECIFICO</v>
      </c>
      <c r="U32" s="116">
        <v>35</v>
      </c>
      <c r="V32" s="116">
        <v>0</v>
      </c>
      <c r="W32" s="116">
        <v>0</v>
      </c>
      <c r="X32" s="116">
        <v>0</v>
      </c>
      <c r="Y32" s="116">
        <v>0</v>
      </c>
      <c r="Z32" s="116">
        <f t="shared" si="10"/>
        <v>35</v>
      </c>
      <c r="AA32" s="116">
        <v>8</v>
      </c>
      <c r="AB32" s="135" t="s">
        <v>470</v>
      </c>
      <c r="AC32" s="135" t="s">
        <v>4</v>
      </c>
      <c r="AD32" s="135"/>
      <c r="AE32" s="135"/>
      <c r="AF32" s="135"/>
      <c r="AG32" s="135" t="s">
        <v>515</v>
      </c>
      <c r="AH32" s="116"/>
    </row>
    <row r="33" spans="1:34" s="1" customFormat="1" ht="83.25" customHeight="1">
      <c r="A33" s="234"/>
      <c r="B33" s="237"/>
      <c r="C33" s="249"/>
      <c r="D33" s="259"/>
      <c r="E33" s="225"/>
      <c r="F33" s="135" t="s">
        <v>367</v>
      </c>
      <c r="G33" s="137" t="s">
        <v>209</v>
      </c>
      <c r="H33" s="135"/>
      <c r="I33" s="135" t="s">
        <v>357</v>
      </c>
      <c r="J33" s="116" t="s">
        <v>343</v>
      </c>
      <c r="K33" s="116" t="s">
        <v>343</v>
      </c>
      <c r="L33" s="116" t="s">
        <v>343</v>
      </c>
      <c r="M33" s="135">
        <v>6</v>
      </c>
      <c r="N33" s="135">
        <v>3</v>
      </c>
      <c r="O33" s="135">
        <f t="shared" si="7"/>
        <v>18</v>
      </c>
      <c r="P33" s="135" t="str">
        <f>LOOKUP(O33,[1]Datos!$K$3:$K$42,[1]Datos!$L$3:$L$42)</f>
        <v>ALTO</v>
      </c>
      <c r="Q33" s="135">
        <v>60</v>
      </c>
      <c r="R33" s="116">
        <f t="shared" si="8"/>
        <v>1080</v>
      </c>
      <c r="S33" s="135" t="str">
        <f t="shared" si="9"/>
        <v>I</v>
      </c>
      <c r="T33" s="135" t="str">
        <f>LOOKUP(S33,[1]Datos!$D$3:$D$6,[1]Datos!$F$3:$F$6)</f>
        <v>NO ACEPTABLE</v>
      </c>
      <c r="U33" s="116">
        <v>35</v>
      </c>
      <c r="V33" s="116">
        <v>0</v>
      </c>
      <c r="W33" s="116">
        <v>0</v>
      </c>
      <c r="X33" s="116">
        <v>0</v>
      </c>
      <c r="Y33" s="116">
        <v>0</v>
      </c>
      <c r="Z33" s="116">
        <f t="shared" si="10"/>
        <v>35</v>
      </c>
      <c r="AA33" s="116">
        <v>8</v>
      </c>
      <c r="AB33" s="135" t="s">
        <v>471</v>
      </c>
      <c r="AC33" s="135" t="s">
        <v>4</v>
      </c>
      <c r="AD33" s="135"/>
      <c r="AE33" s="135"/>
      <c r="AF33" s="135" t="s">
        <v>544</v>
      </c>
      <c r="AG33" s="135" t="s">
        <v>456</v>
      </c>
      <c r="AH33" s="135"/>
    </row>
    <row r="34" spans="1:34" s="1" customFormat="1" ht="88.5" customHeight="1">
      <c r="A34" s="234"/>
      <c r="B34" s="237"/>
      <c r="C34" s="249"/>
      <c r="D34" s="259"/>
      <c r="E34" s="225"/>
      <c r="F34" s="135" t="s">
        <v>368</v>
      </c>
      <c r="G34" s="135" t="s">
        <v>333</v>
      </c>
      <c r="H34" s="135" t="s">
        <v>507</v>
      </c>
      <c r="I34" s="135"/>
      <c r="J34" s="116" t="s">
        <v>343</v>
      </c>
      <c r="K34" s="116" t="s">
        <v>343</v>
      </c>
      <c r="L34" s="116" t="s">
        <v>343</v>
      </c>
      <c r="M34" s="135">
        <v>6</v>
      </c>
      <c r="N34" s="135">
        <v>4</v>
      </c>
      <c r="O34" s="135">
        <f t="shared" si="7"/>
        <v>24</v>
      </c>
      <c r="P34" s="135" t="str">
        <f>LOOKUP(O34,[1]Datos!$K$3:$K$42,[1]Datos!$L$3:$L$42)</f>
        <v>MUY ALTO</v>
      </c>
      <c r="Q34" s="135">
        <v>25</v>
      </c>
      <c r="R34" s="116">
        <f t="shared" si="8"/>
        <v>600</v>
      </c>
      <c r="S34" s="135" t="str">
        <f t="shared" si="9"/>
        <v>I</v>
      </c>
      <c r="T34" s="135" t="str">
        <f>LOOKUP(S34,[1]Datos!$D$3:$D$6,[1]Datos!$F$3:$F$6)</f>
        <v>NO ACEPTABLE</v>
      </c>
      <c r="U34" s="116">
        <v>35</v>
      </c>
      <c r="V34" s="116">
        <v>0</v>
      </c>
      <c r="W34" s="116">
        <v>0</v>
      </c>
      <c r="X34" s="116">
        <v>0</v>
      </c>
      <c r="Y34" s="116">
        <v>0</v>
      </c>
      <c r="Z34" s="116">
        <f t="shared" si="10"/>
        <v>35</v>
      </c>
      <c r="AA34" s="116">
        <v>8</v>
      </c>
      <c r="AB34" s="135" t="s">
        <v>472</v>
      </c>
      <c r="AC34" s="135" t="s">
        <v>4</v>
      </c>
      <c r="AD34" s="135"/>
      <c r="AE34" s="135"/>
      <c r="AF34" s="135"/>
      <c r="AG34" s="141" t="s">
        <v>491</v>
      </c>
      <c r="AH34" s="135"/>
    </row>
    <row r="35" spans="1:34" s="1" customFormat="1" ht="90" customHeight="1">
      <c r="A35" s="234"/>
      <c r="B35" s="237"/>
      <c r="C35" s="249"/>
      <c r="D35" s="259"/>
      <c r="E35" s="225"/>
      <c r="F35" s="135" t="s">
        <v>370</v>
      </c>
      <c r="G35" s="135" t="s">
        <v>371</v>
      </c>
      <c r="H35" s="116" t="s">
        <v>372</v>
      </c>
      <c r="I35" s="116"/>
      <c r="J35" s="116" t="s">
        <v>343</v>
      </c>
      <c r="K35" s="116" t="s">
        <v>343</v>
      </c>
      <c r="L35" s="116" t="s">
        <v>343</v>
      </c>
      <c r="M35" s="135">
        <v>6</v>
      </c>
      <c r="N35" s="135">
        <v>3</v>
      </c>
      <c r="O35" s="135">
        <f t="shared" si="7"/>
        <v>18</v>
      </c>
      <c r="P35" s="135" t="str">
        <f>LOOKUP(O35,[1]Datos!$K$3:$K$42,[1]Datos!$L$3:$L$42)</f>
        <v>ALTO</v>
      </c>
      <c r="Q35" s="135">
        <v>25</v>
      </c>
      <c r="R35" s="116">
        <f t="shared" si="8"/>
        <v>450</v>
      </c>
      <c r="S35" s="135" t="str">
        <f t="shared" si="9"/>
        <v>II</v>
      </c>
      <c r="T35" s="135" t="str">
        <f>LOOKUP(S35,[1]Datos!$D$3:$D$6,[1]Datos!$F$3:$F$6)</f>
        <v>ACEPTABLE CON CONTROL ESPECIFICO</v>
      </c>
      <c r="U35" s="116">
        <v>35</v>
      </c>
      <c r="V35" s="116">
        <v>0</v>
      </c>
      <c r="W35" s="116">
        <v>0</v>
      </c>
      <c r="X35" s="116">
        <v>0</v>
      </c>
      <c r="Y35" s="116">
        <v>0</v>
      </c>
      <c r="Z35" s="116">
        <f t="shared" si="10"/>
        <v>35</v>
      </c>
      <c r="AA35" s="116">
        <v>8</v>
      </c>
      <c r="AB35" s="116" t="s">
        <v>473</v>
      </c>
      <c r="AC35" s="135" t="s">
        <v>4</v>
      </c>
      <c r="AD35" s="116"/>
      <c r="AE35" s="116"/>
      <c r="AF35" s="116"/>
      <c r="AG35" s="116" t="s">
        <v>419</v>
      </c>
      <c r="AH35" s="135"/>
    </row>
    <row r="36" spans="1:34" s="1" customFormat="1" ht="74.25" customHeight="1">
      <c r="A36" s="234"/>
      <c r="B36" s="237"/>
      <c r="C36" s="249"/>
      <c r="D36" s="259"/>
      <c r="E36" s="225"/>
      <c r="F36" s="135" t="s">
        <v>373</v>
      </c>
      <c r="G36" s="135" t="s">
        <v>319</v>
      </c>
      <c r="H36" s="116" t="s">
        <v>374</v>
      </c>
      <c r="I36" s="116"/>
      <c r="J36" s="116" t="s">
        <v>343</v>
      </c>
      <c r="K36" s="116" t="s">
        <v>343</v>
      </c>
      <c r="L36" s="116" t="s">
        <v>343</v>
      </c>
      <c r="M36" s="135">
        <v>6</v>
      </c>
      <c r="N36" s="135">
        <v>2</v>
      </c>
      <c r="O36" s="135">
        <f t="shared" si="7"/>
        <v>12</v>
      </c>
      <c r="P36" s="135" t="str">
        <f>LOOKUP(O36,[1]Datos!$K$3:$K$42,[1]Datos!$L$3:$L$42)</f>
        <v>ALTO</v>
      </c>
      <c r="Q36" s="135">
        <v>25</v>
      </c>
      <c r="R36" s="116">
        <f t="shared" si="8"/>
        <v>300</v>
      </c>
      <c r="S36" s="135" t="str">
        <f t="shared" si="9"/>
        <v>II</v>
      </c>
      <c r="T36" s="135" t="str">
        <f>LOOKUP(S36,[1]Datos!$D$3:$D$6,[1]Datos!$F$3:$F$6)</f>
        <v>ACEPTABLE CON CONTROL ESPECIFICO</v>
      </c>
      <c r="U36" s="116">
        <v>35</v>
      </c>
      <c r="V36" s="116">
        <v>0</v>
      </c>
      <c r="W36" s="116">
        <v>0</v>
      </c>
      <c r="X36" s="116">
        <v>0</v>
      </c>
      <c r="Y36" s="116">
        <v>0</v>
      </c>
      <c r="Z36" s="116">
        <f t="shared" si="10"/>
        <v>35</v>
      </c>
      <c r="AA36" s="116">
        <v>8</v>
      </c>
      <c r="AB36" s="128" t="s">
        <v>474</v>
      </c>
      <c r="AC36" s="135" t="s">
        <v>4</v>
      </c>
      <c r="AD36" s="116"/>
      <c r="AE36" s="116"/>
      <c r="AF36" s="116"/>
      <c r="AG36" s="116" t="s">
        <v>521</v>
      </c>
      <c r="AH36" s="135"/>
    </row>
    <row r="37" spans="1:34" s="1" customFormat="1" ht="57">
      <c r="A37" s="234"/>
      <c r="B37" s="237"/>
      <c r="C37" s="249"/>
      <c r="D37" s="259"/>
      <c r="E37" s="225"/>
      <c r="F37" s="135" t="s">
        <v>375</v>
      </c>
      <c r="G37" s="135" t="s">
        <v>376</v>
      </c>
      <c r="H37" s="116" t="s">
        <v>475</v>
      </c>
      <c r="I37" s="116"/>
      <c r="J37" s="116" t="s">
        <v>343</v>
      </c>
      <c r="K37" s="116" t="s">
        <v>343</v>
      </c>
      <c r="L37" s="116" t="s">
        <v>343</v>
      </c>
      <c r="M37" s="135">
        <v>6</v>
      </c>
      <c r="N37" s="135">
        <v>3</v>
      </c>
      <c r="O37" s="135">
        <f t="shared" si="7"/>
        <v>18</v>
      </c>
      <c r="P37" s="135" t="str">
        <f>LOOKUP(O37,[1]Datos!$K$3:$K$42,[1]Datos!$L$3:$L$42)</f>
        <v>ALTO</v>
      </c>
      <c r="Q37" s="135">
        <v>25</v>
      </c>
      <c r="R37" s="116">
        <f t="shared" si="8"/>
        <v>450</v>
      </c>
      <c r="S37" s="135" t="str">
        <f t="shared" si="9"/>
        <v>II</v>
      </c>
      <c r="T37" s="135" t="str">
        <f>LOOKUP(S37,[1]Datos!$D$3:$D$6,[1]Datos!$F$3:$F$6)</f>
        <v>ACEPTABLE CON CONTROL ESPECIFICO</v>
      </c>
      <c r="U37" s="116">
        <v>35</v>
      </c>
      <c r="V37" s="116">
        <v>0</v>
      </c>
      <c r="W37" s="116">
        <v>0</v>
      </c>
      <c r="X37" s="116">
        <v>0</v>
      </c>
      <c r="Y37" s="116">
        <v>0</v>
      </c>
      <c r="Z37" s="116">
        <f t="shared" si="10"/>
        <v>35</v>
      </c>
      <c r="AA37" s="116">
        <v>8</v>
      </c>
      <c r="AB37" s="116" t="s">
        <v>476</v>
      </c>
      <c r="AC37" s="135" t="s">
        <v>4</v>
      </c>
      <c r="AD37" s="116"/>
      <c r="AE37" s="116"/>
      <c r="AF37" s="116"/>
      <c r="AG37" s="135" t="s">
        <v>499</v>
      </c>
      <c r="AH37" s="135"/>
    </row>
    <row r="38" spans="1:34" s="1" customFormat="1" ht="99.75">
      <c r="A38" s="234"/>
      <c r="B38" s="237"/>
      <c r="C38" s="249"/>
      <c r="D38" s="259"/>
      <c r="E38" s="225"/>
      <c r="F38" s="135" t="s">
        <v>377</v>
      </c>
      <c r="G38" s="137" t="s">
        <v>184</v>
      </c>
      <c r="H38" s="137" t="s">
        <v>508</v>
      </c>
      <c r="I38" s="116"/>
      <c r="J38" s="116" t="s">
        <v>343</v>
      </c>
      <c r="K38" s="116" t="s">
        <v>343</v>
      </c>
      <c r="L38" s="116" t="s">
        <v>343</v>
      </c>
      <c r="M38" s="135">
        <v>6</v>
      </c>
      <c r="N38" s="135">
        <v>3</v>
      </c>
      <c r="O38" s="135">
        <f t="shared" si="7"/>
        <v>18</v>
      </c>
      <c r="P38" s="135" t="str">
        <f>LOOKUP(O38,[1]Datos!$K$3:$K$42,[1]Datos!$L$3:$L$42)</f>
        <v>ALTO</v>
      </c>
      <c r="Q38" s="135">
        <v>60</v>
      </c>
      <c r="R38" s="116">
        <f t="shared" si="8"/>
        <v>1080</v>
      </c>
      <c r="S38" s="135" t="str">
        <f t="shared" si="9"/>
        <v>I</v>
      </c>
      <c r="T38" s="135" t="str">
        <f>LOOKUP(S38,[1]Datos!$D$3:$D$6,[1]Datos!$F$3:$F$6)</f>
        <v>NO ACEPTABLE</v>
      </c>
      <c r="U38" s="116">
        <v>35</v>
      </c>
      <c r="V38" s="116">
        <v>0</v>
      </c>
      <c r="W38" s="116">
        <v>0</v>
      </c>
      <c r="X38" s="116">
        <v>0</v>
      </c>
      <c r="Y38" s="116">
        <v>0</v>
      </c>
      <c r="Z38" s="116">
        <f t="shared" si="10"/>
        <v>35</v>
      </c>
      <c r="AA38" s="116">
        <v>8</v>
      </c>
      <c r="AB38" s="116" t="s">
        <v>477</v>
      </c>
      <c r="AC38" s="135" t="s">
        <v>4</v>
      </c>
      <c r="AD38" s="116"/>
      <c r="AE38" s="116"/>
      <c r="AF38" s="116"/>
      <c r="AG38" s="135" t="s">
        <v>499</v>
      </c>
      <c r="AH38" s="135"/>
    </row>
    <row r="39" spans="1:34" s="1" customFormat="1" ht="60" customHeight="1">
      <c r="A39" s="234"/>
      <c r="B39" s="237"/>
      <c r="C39" s="249"/>
      <c r="D39" s="259"/>
      <c r="E39" s="225"/>
      <c r="F39" s="135" t="s">
        <v>378</v>
      </c>
      <c r="G39" s="137" t="s">
        <v>379</v>
      </c>
      <c r="H39" s="138" t="s">
        <v>380</v>
      </c>
      <c r="I39" s="116"/>
      <c r="J39" s="116" t="s">
        <v>343</v>
      </c>
      <c r="K39" s="116" t="s">
        <v>343</v>
      </c>
      <c r="L39" s="116" t="s">
        <v>343</v>
      </c>
      <c r="M39" s="135">
        <v>6</v>
      </c>
      <c r="N39" s="135">
        <v>3</v>
      </c>
      <c r="O39" s="135">
        <f t="shared" si="7"/>
        <v>18</v>
      </c>
      <c r="P39" s="135" t="str">
        <f>LOOKUP(O39,[1]Datos!$K$3:$K$42,[1]Datos!$L$3:$L$42)</f>
        <v>ALTO</v>
      </c>
      <c r="Q39" s="135">
        <v>60</v>
      </c>
      <c r="R39" s="116">
        <f t="shared" si="8"/>
        <v>1080</v>
      </c>
      <c r="S39" s="135" t="str">
        <f t="shared" si="9"/>
        <v>I</v>
      </c>
      <c r="T39" s="135" t="str">
        <f>LOOKUP(S39,[1]Datos!$D$3:$D$6,[1]Datos!$F$3:$F$6)</f>
        <v>NO ACEPTABLE</v>
      </c>
      <c r="U39" s="116">
        <v>35</v>
      </c>
      <c r="V39" s="116">
        <v>0</v>
      </c>
      <c r="W39" s="116">
        <v>0</v>
      </c>
      <c r="X39" s="116">
        <v>0</v>
      </c>
      <c r="Y39" s="116">
        <v>0</v>
      </c>
      <c r="Z39" s="116">
        <f t="shared" si="10"/>
        <v>35</v>
      </c>
      <c r="AA39" s="116">
        <v>8</v>
      </c>
      <c r="AB39" s="116" t="s">
        <v>478</v>
      </c>
      <c r="AC39" s="135" t="s">
        <v>4</v>
      </c>
      <c r="AD39" s="116"/>
      <c r="AE39" s="116"/>
      <c r="AF39" s="116"/>
      <c r="AG39" s="116" t="s">
        <v>412</v>
      </c>
      <c r="AH39" s="135"/>
    </row>
    <row r="40" spans="1:34" s="1" customFormat="1" ht="62.25" customHeight="1">
      <c r="A40" s="234"/>
      <c r="B40" s="237"/>
      <c r="C40" s="249"/>
      <c r="D40" s="259"/>
      <c r="E40" s="225"/>
      <c r="F40" s="135" t="s">
        <v>381</v>
      </c>
      <c r="G40" s="135" t="s">
        <v>319</v>
      </c>
      <c r="H40" s="116" t="s">
        <v>382</v>
      </c>
      <c r="I40" s="116"/>
      <c r="J40" s="116" t="s">
        <v>343</v>
      </c>
      <c r="K40" s="116" t="s">
        <v>343</v>
      </c>
      <c r="L40" s="116" t="s">
        <v>343</v>
      </c>
      <c r="M40" s="135">
        <v>6</v>
      </c>
      <c r="N40" s="135">
        <v>2</v>
      </c>
      <c r="O40" s="135">
        <f t="shared" si="7"/>
        <v>12</v>
      </c>
      <c r="P40" s="135" t="str">
        <f>LOOKUP(O40,[1]Datos!$K$3:$K$42,[1]Datos!$L$3:$L$42)</f>
        <v>ALTO</v>
      </c>
      <c r="Q40" s="135">
        <v>25</v>
      </c>
      <c r="R40" s="116">
        <f t="shared" si="8"/>
        <v>300</v>
      </c>
      <c r="S40" s="135" t="str">
        <f t="shared" si="9"/>
        <v>II</v>
      </c>
      <c r="T40" s="135" t="str">
        <f>LOOKUP(S40,[1]Datos!$D$3:$D$6,[1]Datos!$F$3:$F$6)</f>
        <v>ACEPTABLE CON CONTROL ESPECIFICO</v>
      </c>
      <c r="U40" s="116">
        <v>35</v>
      </c>
      <c r="V40" s="116">
        <v>0</v>
      </c>
      <c r="W40" s="116">
        <v>0</v>
      </c>
      <c r="X40" s="116">
        <v>0</v>
      </c>
      <c r="Y40" s="116">
        <v>0</v>
      </c>
      <c r="Z40" s="116">
        <f t="shared" si="10"/>
        <v>35</v>
      </c>
      <c r="AA40" s="116">
        <v>8</v>
      </c>
      <c r="AB40" s="116" t="s">
        <v>479</v>
      </c>
      <c r="AC40" s="135" t="s">
        <v>4</v>
      </c>
      <c r="AD40" s="116"/>
      <c r="AE40" s="116"/>
      <c r="AF40" s="116"/>
      <c r="AG40" s="116" t="s">
        <v>516</v>
      </c>
      <c r="AH40" s="135"/>
    </row>
    <row r="41" spans="1:34" s="1" customFormat="1" ht="54.75" customHeight="1">
      <c r="A41" s="234"/>
      <c r="B41" s="237"/>
      <c r="C41" s="250"/>
      <c r="D41" s="260"/>
      <c r="E41" s="226"/>
      <c r="F41" s="135" t="s">
        <v>383</v>
      </c>
      <c r="G41" s="135" t="s">
        <v>384</v>
      </c>
      <c r="H41" s="135" t="s">
        <v>372</v>
      </c>
      <c r="I41" s="135"/>
      <c r="J41" s="116" t="s">
        <v>343</v>
      </c>
      <c r="K41" s="116" t="s">
        <v>343</v>
      </c>
      <c r="L41" s="116" t="s">
        <v>343</v>
      </c>
      <c r="M41" s="135">
        <v>6</v>
      </c>
      <c r="N41" s="135">
        <v>3</v>
      </c>
      <c r="O41" s="135">
        <f t="shared" si="7"/>
        <v>18</v>
      </c>
      <c r="P41" s="135" t="str">
        <f>LOOKUP(O41,[1]Datos!$K$3:$K$42,[1]Datos!$L$3:$L$42)</f>
        <v>ALTO</v>
      </c>
      <c r="Q41" s="135">
        <v>60</v>
      </c>
      <c r="R41" s="116">
        <f t="shared" si="8"/>
        <v>1080</v>
      </c>
      <c r="S41" s="135" t="str">
        <f t="shared" si="9"/>
        <v>I</v>
      </c>
      <c r="T41" s="135" t="str">
        <f>LOOKUP(S41,[1]Datos!$D$3:$D$6,[1]Datos!$F$3:$F$6)</f>
        <v>NO ACEPTABLE</v>
      </c>
      <c r="U41" s="116">
        <v>35</v>
      </c>
      <c r="V41" s="116">
        <v>0</v>
      </c>
      <c r="W41" s="116">
        <v>0</v>
      </c>
      <c r="X41" s="116">
        <v>0</v>
      </c>
      <c r="Y41" s="116">
        <v>0</v>
      </c>
      <c r="Z41" s="116">
        <f t="shared" si="10"/>
        <v>35</v>
      </c>
      <c r="AA41" s="116">
        <v>8</v>
      </c>
      <c r="AB41" s="135" t="s">
        <v>480</v>
      </c>
      <c r="AC41" s="135" t="s">
        <v>4</v>
      </c>
      <c r="AD41" s="135"/>
      <c r="AE41" s="135"/>
      <c r="AF41" s="135"/>
      <c r="AG41" s="116" t="s">
        <v>519</v>
      </c>
      <c r="AH41" s="116"/>
    </row>
    <row r="42" spans="1:34" s="1" customFormat="1" ht="42.75">
      <c r="A42" s="234"/>
      <c r="B42" s="237"/>
      <c r="C42" s="238" t="s">
        <v>295</v>
      </c>
      <c r="D42" s="252" t="s">
        <v>302</v>
      </c>
      <c r="E42" s="251" t="s">
        <v>4</v>
      </c>
      <c r="F42" s="135" t="s">
        <v>385</v>
      </c>
      <c r="G42" s="135" t="s">
        <v>209</v>
      </c>
      <c r="H42" s="146"/>
      <c r="I42" s="135" t="s">
        <v>386</v>
      </c>
      <c r="J42" s="116" t="s">
        <v>343</v>
      </c>
      <c r="K42" s="116" t="s">
        <v>343</v>
      </c>
      <c r="L42" s="116" t="s">
        <v>343</v>
      </c>
      <c r="M42" s="135">
        <v>6</v>
      </c>
      <c r="N42" s="135">
        <v>3</v>
      </c>
      <c r="O42" s="135">
        <f t="shared" si="7"/>
        <v>18</v>
      </c>
      <c r="P42" s="135" t="str">
        <f>LOOKUP(O42,[1]Datos!$K$3:$K$42,[1]Datos!$L$3:$L$42)</f>
        <v>ALTO</v>
      </c>
      <c r="Q42" s="135">
        <v>60</v>
      </c>
      <c r="R42" s="116">
        <f t="shared" si="8"/>
        <v>1080</v>
      </c>
      <c r="S42" s="135" t="str">
        <f t="shared" si="9"/>
        <v>I</v>
      </c>
      <c r="T42" s="135" t="str">
        <f>LOOKUP(S42,[1]Datos!$D$3:$D$6,[1]Datos!$F$3:$F$6)</f>
        <v>NO ACEPTABLE</v>
      </c>
      <c r="U42" s="116">
        <v>0</v>
      </c>
      <c r="V42" s="116">
        <v>880</v>
      </c>
      <c r="W42" s="116">
        <v>0</v>
      </c>
      <c r="X42" s="116">
        <v>0</v>
      </c>
      <c r="Y42" s="116">
        <v>0</v>
      </c>
      <c r="Z42" s="116">
        <f t="shared" ref="Z42:Z56" si="11">SUM(U42:Y42)</f>
        <v>880</v>
      </c>
      <c r="AA42" s="116">
        <v>6</v>
      </c>
      <c r="AB42" s="135" t="s">
        <v>465</v>
      </c>
      <c r="AC42" s="135" t="s">
        <v>4</v>
      </c>
      <c r="AD42" s="135"/>
      <c r="AE42" s="135"/>
      <c r="AF42" s="110"/>
      <c r="AG42" s="135" t="s">
        <v>511</v>
      </c>
      <c r="AH42" s="135"/>
    </row>
    <row r="43" spans="1:34" s="1" customFormat="1" ht="42.75">
      <c r="A43" s="234"/>
      <c r="B43" s="237"/>
      <c r="C43" s="239"/>
      <c r="D43" s="253"/>
      <c r="E43" s="251"/>
      <c r="F43" s="135" t="s">
        <v>387</v>
      </c>
      <c r="G43" s="135" t="s">
        <v>209</v>
      </c>
      <c r="H43" s="146"/>
      <c r="I43" s="135" t="s">
        <v>388</v>
      </c>
      <c r="J43" s="116" t="s">
        <v>343</v>
      </c>
      <c r="K43" s="116" t="s">
        <v>343</v>
      </c>
      <c r="L43" s="116" t="s">
        <v>343</v>
      </c>
      <c r="M43" s="135">
        <v>6</v>
      </c>
      <c r="N43" s="135">
        <v>3</v>
      </c>
      <c r="O43" s="135">
        <f t="shared" si="7"/>
        <v>18</v>
      </c>
      <c r="P43" s="135" t="str">
        <f>LOOKUP(O43,[1]Datos!$K$3:$K$42,[1]Datos!$L$3:$L$42)</f>
        <v>ALTO</v>
      </c>
      <c r="Q43" s="135">
        <v>60</v>
      </c>
      <c r="R43" s="116">
        <f t="shared" si="8"/>
        <v>1080</v>
      </c>
      <c r="S43" s="135" t="str">
        <f t="shared" si="9"/>
        <v>I</v>
      </c>
      <c r="T43" s="135" t="str">
        <f>LOOKUP(S43,[1]Datos!$D$3:$D$6,[1]Datos!$F$3:$F$6)</f>
        <v>NO ACEPTABLE</v>
      </c>
      <c r="U43" s="116">
        <v>0</v>
      </c>
      <c r="V43" s="116">
        <v>880</v>
      </c>
      <c r="W43" s="116">
        <v>0</v>
      </c>
      <c r="X43" s="116">
        <v>0</v>
      </c>
      <c r="Y43" s="116">
        <v>0</v>
      </c>
      <c r="Z43" s="116">
        <f t="shared" si="11"/>
        <v>880</v>
      </c>
      <c r="AA43" s="116">
        <v>6</v>
      </c>
      <c r="AB43" s="135" t="s">
        <v>465</v>
      </c>
      <c r="AC43" s="135" t="s">
        <v>4</v>
      </c>
      <c r="AD43" s="135"/>
      <c r="AE43" s="135"/>
      <c r="AF43" s="135"/>
      <c r="AG43" s="135" t="s">
        <v>517</v>
      </c>
      <c r="AH43" s="135"/>
    </row>
    <row r="44" spans="1:34" s="1" customFormat="1" ht="84.75" customHeight="1">
      <c r="A44" s="234"/>
      <c r="B44" s="237"/>
      <c r="C44" s="239"/>
      <c r="D44" s="253"/>
      <c r="E44" s="251"/>
      <c r="F44" s="135" t="s">
        <v>389</v>
      </c>
      <c r="G44" s="135" t="s">
        <v>319</v>
      </c>
      <c r="H44" s="135"/>
      <c r="I44" s="135" t="s">
        <v>390</v>
      </c>
      <c r="J44" s="116" t="s">
        <v>343</v>
      </c>
      <c r="K44" s="116" t="s">
        <v>343</v>
      </c>
      <c r="L44" s="116" t="s">
        <v>343</v>
      </c>
      <c r="M44" s="135">
        <v>6</v>
      </c>
      <c r="N44" s="135">
        <v>2</v>
      </c>
      <c r="O44" s="135">
        <f t="shared" si="7"/>
        <v>12</v>
      </c>
      <c r="P44" s="135" t="str">
        <f>LOOKUP(O44,[1]Datos!$K$3:$K$42,[1]Datos!$L$3:$L$42)</f>
        <v>ALTO</v>
      </c>
      <c r="Q44" s="135">
        <v>25</v>
      </c>
      <c r="R44" s="116">
        <f t="shared" si="8"/>
        <v>300</v>
      </c>
      <c r="S44" s="135" t="str">
        <f t="shared" si="9"/>
        <v>II</v>
      </c>
      <c r="T44" s="135" t="str">
        <f>LOOKUP(S44,[1]Datos!$D$3:$D$6,[1]Datos!$F$3:$F$6)</f>
        <v>ACEPTABLE CON CONTROL ESPECIFICO</v>
      </c>
      <c r="U44" s="116">
        <v>0</v>
      </c>
      <c r="V44" s="116">
        <v>880</v>
      </c>
      <c r="W44" s="116">
        <v>0</v>
      </c>
      <c r="X44" s="116">
        <v>0</v>
      </c>
      <c r="Y44" s="116">
        <v>0</v>
      </c>
      <c r="Z44" s="116">
        <f t="shared" si="11"/>
        <v>880</v>
      </c>
      <c r="AA44" s="116">
        <v>6</v>
      </c>
      <c r="AB44" s="128" t="s">
        <v>481</v>
      </c>
      <c r="AC44" s="135" t="s">
        <v>4</v>
      </c>
      <c r="AD44" s="135"/>
      <c r="AE44" s="135"/>
      <c r="AF44" s="135" t="s">
        <v>518</v>
      </c>
      <c r="AG44" s="135"/>
      <c r="AH44" s="135" t="s">
        <v>545</v>
      </c>
    </row>
    <row r="45" spans="1:34" s="1" customFormat="1" ht="58.5" customHeight="1">
      <c r="A45" s="234"/>
      <c r="B45" s="237"/>
      <c r="C45" s="239"/>
      <c r="D45" s="254"/>
      <c r="E45" s="251"/>
      <c r="F45" s="135" t="s">
        <v>391</v>
      </c>
      <c r="G45" s="135" t="s">
        <v>333</v>
      </c>
      <c r="H45" s="116" t="s">
        <v>392</v>
      </c>
      <c r="I45" s="116"/>
      <c r="J45" s="116" t="s">
        <v>343</v>
      </c>
      <c r="K45" s="116" t="s">
        <v>343</v>
      </c>
      <c r="L45" s="116" t="s">
        <v>343</v>
      </c>
      <c r="M45" s="135">
        <v>6</v>
      </c>
      <c r="N45" s="135">
        <v>4</v>
      </c>
      <c r="O45" s="135">
        <f t="shared" si="7"/>
        <v>24</v>
      </c>
      <c r="P45" s="135" t="str">
        <f>LOOKUP(O45,[1]Datos!$K$3:$K$42,[1]Datos!$L$3:$L$42)</f>
        <v>MUY ALTO</v>
      </c>
      <c r="Q45" s="135">
        <v>25</v>
      </c>
      <c r="R45" s="116">
        <f t="shared" si="8"/>
        <v>600</v>
      </c>
      <c r="S45" s="135" t="str">
        <f t="shared" si="9"/>
        <v>I</v>
      </c>
      <c r="T45" s="135" t="str">
        <f>LOOKUP(S45,[1]Datos!$D$3:$D$6,[1]Datos!$F$3:$F$6)</f>
        <v>NO ACEPTABLE</v>
      </c>
      <c r="U45" s="116">
        <v>0</v>
      </c>
      <c r="V45" s="116">
        <v>880</v>
      </c>
      <c r="W45" s="116">
        <v>0</v>
      </c>
      <c r="X45" s="116">
        <v>0</v>
      </c>
      <c r="Y45" s="116">
        <v>0</v>
      </c>
      <c r="Z45" s="116">
        <f t="shared" si="11"/>
        <v>880</v>
      </c>
      <c r="AA45" s="116">
        <v>6</v>
      </c>
      <c r="AB45" s="135" t="s">
        <v>472</v>
      </c>
      <c r="AC45" s="135" t="s">
        <v>4</v>
      </c>
      <c r="AD45" s="116"/>
      <c r="AE45" s="116"/>
      <c r="AF45" s="116"/>
      <c r="AG45" s="116" t="s">
        <v>524</v>
      </c>
      <c r="AH45" s="116"/>
    </row>
    <row r="46" spans="1:34" s="1" customFormat="1" ht="47.25" customHeight="1">
      <c r="A46" s="234"/>
      <c r="B46" s="237"/>
      <c r="C46" s="239"/>
      <c r="D46" s="252" t="s">
        <v>303</v>
      </c>
      <c r="E46" s="224" t="s">
        <v>4</v>
      </c>
      <c r="F46" s="141" t="s">
        <v>393</v>
      </c>
      <c r="G46" s="135" t="s">
        <v>184</v>
      </c>
      <c r="H46" s="135" t="s">
        <v>482</v>
      </c>
      <c r="I46" s="135"/>
      <c r="J46" s="116" t="s">
        <v>343</v>
      </c>
      <c r="K46" s="116" t="s">
        <v>343</v>
      </c>
      <c r="L46" s="116" t="s">
        <v>343</v>
      </c>
      <c r="M46" s="135">
        <v>6</v>
      </c>
      <c r="N46" s="135">
        <v>3</v>
      </c>
      <c r="O46" s="135">
        <f t="shared" si="7"/>
        <v>18</v>
      </c>
      <c r="P46" s="135" t="str">
        <f>LOOKUP(O46,[1]Datos!$K$3:$K$42,[1]Datos!$L$3:$L$42)</f>
        <v>ALTO</v>
      </c>
      <c r="Q46" s="135">
        <v>25</v>
      </c>
      <c r="R46" s="116">
        <f t="shared" si="8"/>
        <v>450</v>
      </c>
      <c r="S46" s="135" t="str">
        <f t="shared" si="9"/>
        <v>II</v>
      </c>
      <c r="T46" s="135" t="str">
        <f>LOOKUP(S46,[1]Datos!$D$3:$D$6,[1]Datos!$F$3:$F$6)</f>
        <v>ACEPTABLE CON CONTROL ESPECIFICO</v>
      </c>
      <c r="U46" s="116">
        <v>0</v>
      </c>
      <c r="V46" s="116">
        <v>880</v>
      </c>
      <c r="W46" s="116">
        <v>0</v>
      </c>
      <c r="X46" s="116">
        <v>0</v>
      </c>
      <c r="Y46" s="116">
        <v>0</v>
      </c>
      <c r="Z46" s="116">
        <f t="shared" si="11"/>
        <v>880</v>
      </c>
      <c r="AA46" s="116">
        <v>6</v>
      </c>
      <c r="AB46" s="135" t="s">
        <v>487</v>
      </c>
      <c r="AC46" s="135" t="s">
        <v>4</v>
      </c>
      <c r="AD46" s="135"/>
      <c r="AE46" s="135"/>
      <c r="AF46" s="133"/>
      <c r="AG46" s="133" t="s">
        <v>522</v>
      </c>
      <c r="AH46" s="135"/>
    </row>
    <row r="47" spans="1:34" s="1" customFormat="1" ht="57">
      <c r="A47" s="234"/>
      <c r="B47" s="237"/>
      <c r="C47" s="239"/>
      <c r="D47" s="253"/>
      <c r="E47" s="225"/>
      <c r="F47" s="135" t="s">
        <v>394</v>
      </c>
      <c r="G47" s="135" t="s">
        <v>184</v>
      </c>
      <c r="H47" s="135" t="s">
        <v>395</v>
      </c>
      <c r="I47" s="135"/>
      <c r="J47" s="116" t="s">
        <v>343</v>
      </c>
      <c r="K47" s="116" t="s">
        <v>343</v>
      </c>
      <c r="L47" s="116" t="s">
        <v>343</v>
      </c>
      <c r="M47" s="135">
        <v>6</v>
      </c>
      <c r="N47" s="135">
        <v>3</v>
      </c>
      <c r="O47" s="135">
        <f t="shared" si="7"/>
        <v>18</v>
      </c>
      <c r="P47" s="135" t="str">
        <f>LOOKUP(O47,[1]Datos!$K$3:$K$42,[1]Datos!$L$3:$L$42)</f>
        <v>ALTO</v>
      </c>
      <c r="Q47" s="135">
        <v>25</v>
      </c>
      <c r="R47" s="116">
        <f t="shared" si="8"/>
        <v>450</v>
      </c>
      <c r="S47" s="135" t="str">
        <f t="shared" si="9"/>
        <v>II</v>
      </c>
      <c r="T47" s="135" t="str">
        <f>LOOKUP(S47,[1]Datos!$D$3:$D$6,[1]Datos!$F$3:$F$6)</f>
        <v>ACEPTABLE CON CONTROL ESPECIFICO</v>
      </c>
      <c r="U47" s="116">
        <v>0</v>
      </c>
      <c r="V47" s="116">
        <v>880</v>
      </c>
      <c r="W47" s="116">
        <v>0</v>
      </c>
      <c r="X47" s="116">
        <v>0</v>
      </c>
      <c r="Y47" s="116">
        <v>0</v>
      </c>
      <c r="Z47" s="116">
        <f t="shared" si="11"/>
        <v>880</v>
      </c>
      <c r="AA47" s="116">
        <v>6</v>
      </c>
      <c r="AB47" s="135" t="s">
        <v>486</v>
      </c>
      <c r="AC47" s="135" t="s">
        <v>4</v>
      </c>
      <c r="AD47" s="135"/>
      <c r="AE47" s="129"/>
      <c r="AF47" s="135" t="s">
        <v>489</v>
      </c>
      <c r="AG47" s="135" t="s">
        <v>499</v>
      </c>
      <c r="AH47" s="130"/>
    </row>
    <row r="48" spans="1:34" s="1" customFormat="1" ht="93" customHeight="1">
      <c r="A48" s="234"/>
      <c r="B48" s="237"/>
      <c r="C48" s="239"/>
      <c r="D48" s="253"/>
      <c r="E48" s="225"/>
      <c r="F48" s="135" t="s">
        <v>396</v>
      </c>
      <c r="G48" s="135" t="s">
        <v>184</v>
      </c>
      <c r="H48" s="141" t="s">
        <v>397</v>
      </c>
      <c r="I48" s="135"/>
      <c r="J48" s="116" t="s">
        <v>343</v>
      </c>
      <c r="K48" s="116" t="s">
        <v>343</v>
      </c>
      <c r="L48" s="116" t="s">
        <v>343</v>
      </c>
      <c r="M48" s="135">
        <v>6</v>
      </c>
      <c r="N48" s="135">
        <v>3</v>
      </c>
      <c r="O48" s="135">
        <f t="shared" si="7"/>
        <v>18</v>
      </c>
      <c r="P48" s="135" t="str">
        <f>LOOKUP(O48,[1]Datos!$K$3:$K$42,[1]Datos!$L$3:$L$42)</f>
        <v>ALTO</v>
      </c>
      <c r="Q48" s="135">
        <v>10</v>
      </c>
      <c r="R48" s="116">
        <f t="shared" si="8"/>
        <v>180</v>
      </c>
      <c r="S48" s="135" t="str">
        <f t="shared" si="9"/>
        <v>II</v>
      </c>
      <c r="T48" s="135" t="str">
        <f>LOOKUP(S48,[1]Datos!$D$3:$D$6,[1]Datos!$F$3:$F$6)</f>
        <v>ACEPTABLE CON CONTROL ESPECIFICO</v>
      </c>
      <c r="U48" s="116">
        <v>0</v>
      </c>
      <c r="V48" s="116">
        <v>880</v>
      </c>
      <c r="W48" s="116">
        <v>0</v>
      </c>
      <c r="X48" s="116">
        <v>0</v>
      </c>
      <c r="Y48" s="116">
        <v>0</v>
      </c>
      <c r="Z48" s="116">
        <f t="shared" si="11"/>
        <v>880</v>
      </c>
      <c r="AA48" s="116">
        <v>6</v>
      </c>
      <c r="AB48" s="135" t="s">
        <v>483</v>
      </c>
      <c r="AC48" s="135" t="s">
        <v>4</v>
      </c>
      <c r="AD48" s="135"/>
      <c r="AE48" s="129"/>
      <c r="AF48" s="135" t="s">
        <v>489</v>
      </c>
      <c r="AG48" s="135" t="s">
        <v>499</v>
      </c>
      <c r="AH48" s="130"/>
    </row>
    <row r="49" spans="1:34" s="1" customFormat="1" ht="62.25" customHeight="1">
      <c r="A49" s="234"/>
      <c r="B49" s="237"/>
      <c r="C49" s="239"/>
      <c r="D49" s="253"/>
      <c r="E49" s="225"/>
      <c r="F49" s="135" t="s">
        <v>398</v>
      </c>
      <c r="G49" s="135" t="s">
        <v>376</v>
      </c>
      <c r="H49" s="135" t="s">
        <v>399</v>
      </c>
      <c r="I49" s="135"/>
      <c r="J49" s="116" t="s">
        <v>343</v>
      </c>
      <c r="K49" s="116" t="s">
        <v>343</v>
      </c>
      <c r="L49" s="116" t="s">
        <v>343</v>
      </c>
      <c r="M49" s="135">
        <v>6</v>
      </c>
      <c r="N49" s="135">
        <v>4</v>
      </c>
      <c r="O49" s="135">
        <f t="shared" si="7"/>
        <v>24</v>
      </c>
      <c r="P49" s="135" t="str">
        <f>LOOKUP(O49,[1]Datos!$K$3:$K$42,[1]Datos!$L$3:$L$42)</f>
        <v>MUY ALTO</v>
      </c>
      <c r="Q49" s="135">
        <v>60</v>
      </c>
      <c r="R49" s="116">
        <f t="shared" si="8"/>
        <v>1440</v>
      </c>
      <c r="S49" s="135" t="str">
        <f t="shared" si="9"/>
        <v>I</v>
      </c>
      <c r="T49" s="135" t="str">
        <f>LOOKUP(S49,[1]Datos!$D$3:$D$6,[1]Datos!$F$3:$F$6)</f>
        <v>NO ACEPTABLE</v>
      </c>
      <c r="U49" s="116">
        <v>0</v>
      </c>
      <c r="V49" s="116">
        <v>880</v>
      </c>
      <c r="W49" s="116">
        <v>0</v>
      </c>
      <c r="X49" s="116">
        <v>0</v>
      </c>
      <c r="Y49" s="116">
        <v>0</v>
      </c>
      <c r="Z49" s="116">
        <f t="shared" si="11"/>
        <v>880</v>
      </c>
      <c r="AA49" s="116">
        <v>6</v>
      </c>
      <c r="AB49" s="135" t="s">
        <v>484</v>
      </c>
      <c r="AC49" s="135" t="s">
        <v>4</v>
      </c>
      <c r="AD49" s="135"/>
      <c r="AE49" s="135"/>
      <c r="AF49" s="135" t="s">
        <v>455</v>
      </c>
      <c r="AG49" s="135" t="s">
        <v>457</v>
      </c>
      <c r="AH49" s="135"/>
    </row>
    <row r="50" spans="1:34" s="1" customFormat="1" ht="88.5" customHeight="1">
      <c r="A50" s="234"/>
      <c r="B50" s="237"/>
      <c r="C50" s="239"/>
      <c r="D50" s="253"/>
      <c r="E50" s="225"/>
      <c r="F50" s="135" t="s">
        <v>400</v>
      </c>
      <c r="G50" s="135" t="s">
        <v>376</v>
      </c>
      <c r="H50" s="141" t="s">
        <v>401</v>
      </c>
      <c r="I50" s="116"/>
      <c r="J50" s="116" t="s">
        <v>343</v>
      </c>
      <c r="K50" s="116" t="s">
        <v>343</v>
      </c>
      <c r="L50" s="116" t="s">
        <v>343</v>
      </c>
      <c r="M50" s="135">
        <v>2</v>
      </c>
      <c r="N50" s="135">
        <v>4</v>
      </c>
      <c r="O50" s="135">
        <f t="shared" si="7"/>
        <v>8</v>
      </c>
      <c r="P50" s="135" t="str">
        <f>LOOKUP(O50,[1]Datos!$K$3:$K$42,[1]Datos!$L$3:$L$42)</f>
        <v>MEDIO</v>
      </c>
      <c r="Q50" s="135">
        <v>25</v>
      </c>
      <c r="R50" s="116">
        <f t="shared" si="8"/>
        <v>200</v>
      </c>
      <c r="S50" s="135" t="str">
        <f t="shared" si="9"/>
        <v>II</v>
      </c>
      <c r="T50" s="135" t="str">
        <f>LOOKUP(S50,[1]Datos!$D$3:$D$6,[1]Datos!$F$3:$F$6)</f>
        <v>ACEPTABLE CON CONTROL ESPECIFICO</v>
      </c>
      <c r="U50" s="116">
        <v>0</v>
      </c>
      <c r="V50" s="116">
        <v>880</v>
      </c>
      <c r="W50" s="116">
        <v>0</v>
      </c>
      <c r="X50" s="116">
        <v>0</v>
      </c>
      <c r="Y50" s="116">
        <v>0</v>
      </c>
      <c r="Z50" s="116">
        <f t="shared" si="11"/>
        <v>880</v>
      </c>
      <c r="AA50" s="116">
        <v>6</v>
      </c>
      <c r="AB50" s="135" t="s">
        <v>352</v>
      </c>
      <c r="AC50" s="135" t="s">
        <v>4</v>
      </c>
      <c r="AD50" s="116"/>
      <c r="AE50" s="116"/>
      <c r="AF50" s="135" t="s">
        <v>455</v>
      </c>
      <c r="AG50" s="135" t="s">
        <v>457</v>
      </c>
      <c r="AH50" s="116"/>
    </row>
    <row r="51" spans="1:34" s="1" customFormat="1" ht="111" customHeight="1">
      <c r="A51" s="234"/>
      <c r="B51" s="237"/>
      <c r="C51" s="239"/>
      <c r="D51" s="253"/>
      <c r="E51" s="225"/>
      <c r="F51" s="135" t="s">
        <v>402</v>
      </c>
      <c r="G51" s="135" t="s">
        <v>209</v>
      </c>
      <c r="H51" s="146"/>
      <c r="I51" s="135" t="s">
        <v>403</v>
      </c>
      <c r="J51" s="116" t="s">
        <v>343</v>
      </c>
      <c r="K51" s="116" t="s">
        <v>343</v>
      </c>
      <c r="L51" s="116" t="s">
        <v>343</v>
      </c>
      <c r="M51" s="135">
        <v>2</v>
      </c>
      <c r="N51" s="135">
        <v>2</v>
      </c>
      <c r="O51" s="135">
        <f t="shared" si="7"/>
        <v>4</v>
      </c>
      <c r="P51" s="135" t="str">
        <f>LOOKUP(O51,[1]Datos!$K$3:$K$42,[1]Datos!$L$3:$L$42)</f>
        <v>BAJO</v>
      </c>
      <c r="Q51" s="135">
        <v>25</v>
      </c>
      <c r="R51" s="116">
        <f t="shared" si="8"/>
        <v>100</v>
      </c>
      <c r="S51" s="135" t="str">
        <f t="shared" si="9"/>
        <v>III</v>
      </c>
      <c r="T51" s="135" t="str">
        <f>LOOKUP(S51,[1]Datos!$D$3:$D$6,[1]Datos!$F$3:$F$6)</f>
        <v>MEJORABLE</v>
      </c>
      <c r="U51" s="116">
        <v>0</v>
      </c>
      <c r="V51" s="116">
        <v>880</v>
      </c>
      <c r="W51" s="116">
        <v>0</v>
      </c>
      <c r="X51" s="116">
        <v>0</v>
      </c>
      <c r="Y51" s="116">
        <v>0</v>
      </c>
      <c r="Z51" s="116">
        <f t="shared" si="11"/>
        <v>880</v>
      </c>
      <c r="AA51" s="116">
        <v>6</v>
      </c>
      <c r="AB51" s="116" t="s">
        <v>468</v>
      </c>
      <c r="AC51" s="135" t="s">
        <v>4</v>
      </c>
      <c r="AD51" s="135"/>
      <c r="AE51" s="135"/>
      <c r="AF51" s="116" t="s">
        <v>520</v>
      </c>
      <c r="AG51" s="117" t="s">
        <v>543</v>
      </c>
      <c r="AH51" s="135"/>
    </row>
    <row r="52" spans="1:34" s="1" customFormat="1" ht="57">
      <c r="A52" s="234"/>
      <c r="B52" s="237"/>
      <c r="C52" s="239"/>
      <c r="D52" s="253"/>
      <c r="E52" s="225"/>
      <c r="F52" s="141" t="s">
        <v>404</v>
      </c>
      <c r="G52" s="135" t="s">
        <v>384</v>
      </c>
      <c r="H52" s="135"/>
      <c r="I52" s="141" t="s">
        <v>405</v>
      </c>
      <c r="J52" s="116" t="s">
        <v>343</v>
      </c>
      <c r="K52" s="116" t="s">
        <v>343</v>
      </c>
      <c r="L52" s="116" t="s">
        <v>343</v>
      </c>
      <c r="M52" s="135">
        <v>6</v>
      </c>
      <c r="N52" s="135">
        <v>2</v>
      </c>
      <c r="O52" s="135">
        <f t="shared" si="7"/>
        <v>12</v>
      </c>
      <c r="P52" s="135" t="str">
        <f>LOOKUP(O52,[1]Datos!$K$3:$K$42,[1]Datos!$L$3:$L$42)</f>
        <v>ALTO</v>
      </c>
      <c r="Q52" s="135">
        <v>25</v>
      </c>
      <c r="R52" s="116">
        <f t="shared" si="8"/>
        <v>300</v>
      </c>
      <c r="S52" s="135" t="str">
        <f t="shared" si="9"/>
        <v>II</v>
      </c>
      <c r="T52" s="135" t="str">
        <f>LOOKUP(S52,[1]Datos!$D$3:$D$6,[1]Datos!$F$3:$F$6)</f>
        <v>ACEPTABLE CON CONTROL ESPECIFICO</v>
      </c>
      <c r="U52" s="116">
        <v>0</v>
      </c>
      <c r="V52" s="116">
        <v>880</v>
      </c>
      <c r="W52" s="116">
        <v>0</v>
      </c>
      <c r="X52" s="116">
        <v>0</v>
      </c>
      <c r="Y52" s="116">
        <v>0</v>
      </c>
      <c r="Z52" s="116">
        <f t="shared" si="11"/>
        <v>880</v>
      </c>
      <c r="AA52" s="116">
        <v>6</v>
      </c>
      <c r="AB52" s="141" t="s">
        <v>485</v>
      </c>
      <c r="AC52" s="135" t="s">
        <v>4</v>
      </c>
      <c r="AD52" s="135"/>
      <c r="AE52" s="135"/>
      <c r="AF52" s="110"/>
      <c r="AG52" s="135" t="s">
        <v>523</v>
      </c>
      <c r="AH52" s="135"/>
    </row>
    <row r="53" spans="1:34" s="1" customFormat="1" ht="28.5">
      <c r="A53" s="234"/>
      <c r="B53" s="237"/>
      <c r="C53" s="239"/>
      <c r="D53" s="253"/>
      <c r="E53" s="225"/>
      <c r="F53" s="135" t="s">
        <v>378</v>
      </c>
      <c r="G53" s="137" t="s">
        <v>379</v>
      </c>
      <c r="H53" s="138" t="s">
        <v>380</v>
      </c>
      <c r="I53" s="116"/>
      <c r="J53" s="116" t="s">
        <v>343</v>
      </c>
      <c r="K53" s="116" t="s">
        <v>343</v>
      </c>
      <c r="L53" s="116" t="s">
        <v>343</v>
      </c>
      <c r="M53" s="135">
        <v>6</v>
      </c>
      <c r="N53" s="135">
        <v>4</v>
      </c>
      <c r="O53" s="135">
        <f t="shared" si="7"/>
        <v>24</v>
      </c>
      <c r="P53" s="135" t="str">
        <f>LOOKUP(O53,[1]Datos!$K$3:$K$42,[1]Datos!$L$3:$L$42)</f>
        <v>MUY ALTO</v>
      </c>
      <c r="Q53" s="135">
        <v>60</v>
      </c>
      <c r="R53" s="116">
        <f t="shared" si="8"/>
        <v>1440</v>
      </c>
      <c r="S53" s="135" t="str">
        <f t="shared" si="9"/>
        <v>I</v>
      </c>
      <c r="T53" s="135" t="str">
        <f>LOOKUP(S53,[1]Datos!$D$3:$D$6,[1]Datos!$F$3:$F$6)</f>
        <v>NO ACEPTABLE</v>
      </c>
      <c r="U53" s="116">
        <v>0</v>
      </c>
      <c r="V53" s="116">
        <v>880</v>
      </c>
      <c r="W53" s="116">
        <v>0</v>
      </c>
      <c r="X53" s="116">
        <v>0</v>
      </c>
      <c r="Y53" s="116">
        <v>0</v>
      </c>
      <c r="Z53" s="116">
        <f t="shared" si="11"/>
        <v>880</v>
      </c>
      <c r="AA53" s="116">
        <v>6</v>
      </c>
      <c r="AB53" s="116" t="s">
        <v>478</v>
      </c>
      <c r="AC53" s="135" t="s">
        <v>4</v>
      </c>
      <c r="AD53" s="116"/>
      <c r="AE53" s="116"/>
      <c r="AF53" s="116"/>
      <c r="AG53" s="116" t="s">
        <v>522</v>
      </c>
      <c r="AH53" s="135"/>
    </row>
    <row r="54" spans="1:34" s="1" customFormat="1" ht="57">
      <c r="A54" s="234"/>
      <c r="B54" s="237"/>
      <c r="C54" s="239"/>
      <c r="D54" s="253"/>
      <c r="E54" s="225"/>
      <c r="F54" s="135" t="s">
        <v>367</v>
      </c>
      <c r="G54" s="137" t="s">
        <v>209</v>
      </c>
      <c r="H54" s="135"/>
      <c r="I54" s="135" t="s">
        <v>357</v>
      </c>
      <c r="J54" s="116" t="s">
        <v>343</v>
      </c>
      <c r="K54" s="116" t="s">
        <v>343</v>
      </c>
      <c r="L54" s="116" t="s">
        <v>343</v>
      </c>
      <c r="M54" s="135">
        <v>6</v>
      </c>
      <c r="N54" s="135">
        <v>3</v>
      </c>
      <c r="O54" s="135">
        <f t="shared" si="7"/>
        <v>18</v>
      </c>
      <c r="P54" s="135" t="str">
        <f>LOOKUP(O54,[1]Datos!$K$3:$K$42,[1]Datos!$L$3:$L$42)</f>
        <v>ALTO</v>
      </c>
      <c r="Q54" s="135">
        <v>60</v>
      </c>
      <c r="R54" s="116">
        <f t="shared" si="8"/>
        <v>1080</v>
      </c>
      <c r="S54" s="135" t="str">
        <f t="shared" si="9"/>
        <v>I</v>
      </c>
      <c r="T54" s="135" t="str">
        <f>LOOKUP(S54,[1]Datos!$D$3:$D$6,[1]Datos!$F$3:$F$6)</f>
        <v>NO ACEPTABLE</v>
      </c>
      <c r="U54" s="116">
        <v>0</v>
      </c>
      <c r="V54" s="116">
        <v>880</v>
      </c>
      <c r="W54" s="116">
        <v>0</v>
      </c>
      <c r="X54" s="116">
        <v>0</v>
      </c>
      <c r="Y54" s="116">
        <v>0</v>
      </c>
      <c r="Z54" s="116">
        <f t="shared" si="11"/>
        <v>880</v>
      </c>
      <c r="AA54" s="116">
        <v>6</v>
      </c>
      <c r="AB54" s="135" t="s">
        <v>471</v>
      </c>
      <c r="AC54" s="135" t="s">
        <v>4</v>
      </c>
      <c r="AD54" s="135"/>
      <c r="AE54" s="135"/>
      <c r="AF54" s="135" t="s">
        <v>547</v>
      </c>
      <c r="AG54" s="135" t="s">
        <v>546</v>
      </c>
      <c r="AH54" s="135"/>
    </row>
    <row r="55" spans="1:34" s="1" customFormat="1" ht="135" customHeight="1">
      <c r="A55" s="234"/>
      <c r="B55" s="237"/>
      <c r="C55" s="239"/>
      <c r="D55" s="253"/>
      <c r="E55" s="225"/>
      <c r="F55" s="135" t="s">
        <v>381</v>
      </c>
      <c r="G55" s="135" t="s">
        <v>319</v>
      </c>
      <c r="H55" s="116" t="s">
        <v>382</v>
      </c>
      <c r="I55" s="116"/>
      <c r="J55" s="116" t="s">
        <v>343</v>
      </c>
      <c r="K55" s="116" t="s">
        <v>343</v>
      </c>
      <c r="L55" s="116" t="s">
        <v>343</v>
      </c>
      <c r="M55" s="135">
        <v>6</v>
      </c>
      <c r="N55" s="135">
        <v>2</v>
      </c>
      <c r="O55" s="135">
        <f t="shared" si="7"/>
        <v>12</v>
      </c>
      <c r="P55" s="135" t="str">
        <f>LOOKUP(O55,[1]Datos!$K$3:$K$42,[1]Datos!$L$3:$L$42)</f>
        <v>ALTO</v>
      </c>
      <c r="Q55" s="135">
        <v>25</v>
      </c>
      <c r="R55" s="116">
        <f t="shared" si="8"/>
        <v>300</v>
      </c>
      <c r="S55" s="135" t="str">
        <f t="shared" si="9"/>
        <v>II</v>
      </c>
      <c r="T55" s="135" t="str">
        <f>LOOKUP(S55,[1]Datos!$D$3:$D$6,[1]Datos!$F$3:$F$6)</f>
        <v>ACEPTABLE CON CONTROL ESPECIFICO</v>
      </c>
      <c r="U55" s="116">
        <v>0</v>
      </c>
      <c r="V55" s="116">
        <v>880</v>
      </c>
      <c r="W55" s="116">
        <v>0</v>
      </c>
      <c r="X55" s="116">
        <v>0</v>
      </c>
      <c r="Y55" s="116">
        <v>0</v>
      </c>
      <c r="Z55" s="116">
        <f t="shared" si="11"/>
        <v>880</v>
      </c>
      <c r="AA55" s="116">
        <v>6</v>
      </c>
      <c r="AB55" s="136" t="s">
        <v>556</v>
      </c>
      <c r="AC55" s="135" t="s">
        <v>4</v>
      </c>
      <c r="AD55" s="116"/>
      <c r="AE55" s="116"/>
      <c r="AF55" s="116"/>
      <c r="AG55" s="116" t="s">
        <v>548</v>
      </c>
      <c r="AH55" s="135"/>
    </row>
    <row r="56" spans="1:34" s="1" customFormat="1" ht="153.75" customHeight="1">
      <c r="A56" s="234"/>
      <c r="B56" s="237"/>
      <c r="C56" s="240"/>
      <c r="D56" s="254"/>
      <c r="E56" s="226"/>
      <c r="F56" s="135" t="s">
        <v>406</v>
      </c>
      <c r="G56" s="135" t="s">
        <v>333</v>
      </c>
      <c r="H56" s="135" t="s">
        <v>369</v>
      </c>
      <c r="I56" s="135"/>
      <c r="J56" s="116" t="s">
        <v>343</v>
      </c>
      <c r="K56" s="116" t="s">
        <v>343</v>
      </c>
      <c r="L56" s="116" t="s">
        <v>343</v>
      </c>
      <c r="M56" s="135">
        <v>6</v>
      </c>
      <c r="N56" s="135">
        <v>4</v>
      </c>
      <c r="O56" s="135">
        <f t="shared" si="7"/>
        <v>24</v>
      </c>
      <c r="P56" s="135" t="str">
        <f>LOOKUP(O56,[1]Datos!$K$3:$K$42,[1]Datos!$L$3:$L$42)</f>
        <v>MUY ALTO</v>
      </c>
      <c r="Q56" s="135">
        <v>25</v>
      </c>
      <c r="R56" s="116">
        <f t="shared" si="8"/>
        <v>600</v>
      </c>
      <c r="S56" s="135" t="str">
        <f t="shared" si="9"/>
        <v>I</v>
      </c>
      <c r="T56" s="135" t="str">
        <f>LOOKUP(S56,[1]Datos!$D$3:$D$6,[1]Datos!$F$3:$F$6)</f>
        <v>NO ACEPTABLE</v>
      </c>
      <c r="U56" s="116">
        <v>0</v>
      </c>
      <c r="V56" s="116">
        <v>880</v>
      </c>
      <c r="W56" s="116">
        <v>0</v>
      </c>
      <c r="X56" s="116">
        <v>0</v>
      </c>
      <c r="Y56" s="116">
        <v>0</v>
      </c>
      <c r="Z56" s="116">
        <f t="shared" si="11"/>
        <v>880</v>
      </c>
      <c r="AA56" s="116">
        <v>6</v>
      </c>
      <c r="AB56" s="135" t="s">
        <v>472</v>
      </c>
      <c r="AC56" s="135" t="s">
        <v>4</v>
      </c>
      <c r="AD56" s="135"/>
      <c r="AE56" s="135"/>
      <c r="AF56" s="135"/>
      <c r="AG56" s="135" t="s">
        <v>549</v>
      </c>
      <c r="AH56" s="135"/>
    </row>
    <row r="57" spans="1:34" s="1" customFormat="1" ht="144.75" customHeight="1">
      <c r="A57" s="234"/>
      <c r="B57" s="237"/>
      <c r="C57" s="227" t="s">
        <v>47</v>
      </c>
      <c r="D57" s="230" t="s">
        <v>566</v>
      </c>
      <c r="E57" s="224" t="s">
        <v>1</v>
      </c>
      <c r="F57" s="116" t="s">
        <v>407</v>
      </c>
      <c r="G57" s="135" t="s">
        <v>376</v>
      </c>
      <c r="H57" s="116" t="s">
        <v>408</v>
      </c>
      <c r="I57" s="116"/>
      <c r="J57" s="116" t="s">
        <v>409</v>
      </c>
      <c r="K57" s="116" t="s">
        <v>409</v>
      </c>
      <c r="L57" s="116" t="s">
        <v>409</v>
      </c>
      <c r="M57" s="135">
        <v>6</v>
      </c>
      <c r="N57" s="135">
        <v>2</v>
      </c>
      <c r="O57" s="135">
        <f t="shared" si="7"/>
        <v>12</v>
      </c>
      <c r="P57" s="135" t="str">
        <f>LOOKUP(O57,[1]Datos!$K$3:$K$42,[1]Datos!$L$3:$L$42)</f>
        <v>ALTO</v>
      </c>
      <c r="Q57" s="135">
        <v>25</v>
      </c>
      <c r="R57" s="116">
        <f t="shared" si="8"/>
        <v>300</v>
      </c>
      <c r="S57" s="135" t="str">
        <f t="shared" si="9"/>
        <v>II</v>
      </c>
      <c r="T57" s="135" t="str">
        <f>LOOKUP(S57,[1]Datos!$D$3:$D$6,[1]Datos!$F$3:$F$6)</f>
        <v>ACEPTABLE CON CONTROL ESPECIFICO</v>
      </c>
      <c r="U57" s="116">
        <v>4</v>
      </c>
      <c r="V57" s="116">
        <v>0</v>
      </c>
      <c r="W57" s="116">
        <v>0</v>
      </c>
      <c r="X57" s="116">
        <v>0</v>
      </c>
      <c r="Y57" s="116">
        <v>0</v>
      </c>
      <c r="Z57" s="116">
        <f>SUM(U57:Y57)</f>
        <v>4</v>
      </c>
      <c r="AA57" s="116">
        <v>8</v>
      </c>
      <c r="AB57" s="116" t="s">
        <v>555</v>
      </c>
      <c r="AC57" s="116" t="s">
        <v>1</v>
      </c>
      <c r="AD57" s="116"/>
      <c r="AE57" s="116"/>
      <c r="AF57" s="116"/>
      <c r="AG57" s="117" t="s">
        <v>537</v>
      </c>
      <c r="AH57" s="116" t="s">
        <v>527</v>
      </c>
    </row>
    <row r="58" spans="1:34" s="1" customFormat="1" ht="180" customHeight="1">
      <c r="A58" s="234"/>
      <c r="B58" s="237"/>
      <c r="C58" s="228"/>
      <c r="D58" s="231"/>
      <c r="E58" s="225"/>
      <c r="F58" s="116" t="s">
        <v>410</v>
      </c>
      <c r="G58" s="135" t="s">
        <v>376</v>
      </c>
      <c r="H58" s="116" t="s">
        <v>411</v>
      </c>
      <c r="I58" s="116"/>
      <c r="J58" s="116" t="s">
        <v>409</v>
      </c>
      <c r="K58" s="116" t="s">
        <v>409</v>
      </c>
      <c r="L58" s="116" t="s">
        <v>409</v>
      </c>
      <c r="M58" s="135">
        <v>6</v>
      </c>
      <c r="N58" s="135">
        <v>2</v>
      </c>
      <c r="O58" s="135">
        <f t="shared" si="7"/>
        <v>12</v>
      </c>
      <c r="P58" s="135" t="str">
        <f>LOOKUP(O58,[1]Datos!$K$3:$K$42,[1]Datos!$L$3:$L$42)</f>
        <v>ALTO</v>
      </c>
      <c r="Q58" s="135">
        <v>25</v>
      </c>
      <c r="R58" s="116">
        <f t="shared" si="8"/>
        <v>300</v>
      </c>
      <c r="S58" s="135" t="str">
        <f t="shared" si="9"/>
        <v>II</v>
      </c>
      <c r="T58" s="135" t="str">
        <f>LOOKUP(S58,[1]Datos!$D$3:$D$6,[1]Datos!$F$3:$F$6)</f>
        <v>ACEPTABLE CON CONTROL ESPECIFICO</v>
      </c>
      <c r="U58" s="116">
        <v>4</v>
      </c>
      <c r="V58" s="116">
        <v>0</v>
      </c>
      <c r="W58" s="116">
        <v>0</v>
      </c>
      <c r="X58" s="116">
        <v>0</v>
      </c>
      <c r="Y58" s="116">
        <v>0</v>
      </c>
      <c r="Z58" s="116">
        <f t="shared" ref="Z58:Z72" si="12">SUM(U58:Y58)</f>
        <v>4</v>
      </c>
      <c r="AA58" s="116">
        <v>8</v>
      </c>
      <c r="AB58" s="116" t="s">
        <v>501</v>
      </c>
      <c r="AC58" s="116" t="s">
        <v>4</v>
      </c>
      <c r="AD58" s="116"/>
      <c r="AE58" s="116"/>
      <c r="AF58" s="116"/>
      <c r="AG58" s="116" t="s">
        <v>531</v>
      </c>
      <c r="AH58" s="116"/>
    </row>
    <row r="59" spans="1:34" s="1" customFormat="1" ht="112.5" customHeight="1">
      <c r="A59" s="234"/>
      <c r="B59" s="237"/>
      <c r="C59" s="228"/>
      <c r="D59" s="231"/>
      <c r="E59" s="225"/>
      <c r="F59" s="116" t="s">
        <v>413</v>
      </c>
      <c r="G59" s="135" t="s">
        <v>333</v>
      </c>
      <c r="H59" s="141" t="s">
        <v>561</v>
      </c>
      <c r="I59" s="116"/>
      <c r="J59" s="116" t="s">
        <v>414</v>
      </c>
      <c r="K59" s="116" t="s">
        <v>414</v>
      </c>
      <c r="L59" s="116" t="s">
        <v>414</v>
      </c>
      <c r="M59" s="135">
        <v>6</v>
      </c>
      <c r="N59" s="135">
        <v>2</v>
      </c>
      <c r="O59" s="135">
        <f t="shared" si="7"/>
        <v>12</v>
      </c>
      <c r="P59" s="135" t="str">
        <f>LOOKUP(O59,[1]Datos!$K$3:$K$42,[1]Datos!$L$3:$L$42)</f>
        <v>ALTO</v>
      </c>
      <c r="Q59" s="135">
        <v>25</v>
      </c>
      <c r="R59" s="116">
        <f t="shared" si="8"/>
        <v>300</v>
      </c>
      <c r="S59" s="135" t="str">
        <f t="shared" si="9"/>
        <v>II</v>
      </c>
      <c r="T59" s="135" t="str">
        <f>LOOKUP(S59,[1]Datos!$D$3:$D$6,[1]Datos!$F$3:$F$6)</f>
        <v>ACEPTABLE CON CONTROL ESPECIFICO</v>
      </c>
      <c r="U59" s="116">
        <v>4</v>
      </c>
      <c r="V59" s="116">
        <v>0</v>
      </c>
      <c r="W59" s="116">
        <v>0</v>
      </c>
      <c r="X59" s="116">
        <v>0</v>
      </c>
      <c r="Y59" s="116">
        <v>0</v>
      </c>
      <c r="Z59" s="116">
        <f t="shared" si="12"/>
        <v>4</v>
      </c>
      <c r="AA59" s="116">
        <v>8</v>
      </c>
      <c r="AB59" s="116" t="s">
        <v>502</v>
      </c>
      <c r="AC59" s="116" t="s">
        <v>4</v>
      </c>
      <c r="AD59" s="116"/>
      <c r="AE59" s="116"/>
      <c r="AF59" s="116"/>
      <c r="AG59" s="141" t="s">
        <v>491</v>
      </c>
      <c r="AH59" s="116" t="s">
        <v>500</v>
      </c>
    </row>
    <row r="60" spans="1:34" s="1" customFormat="1" ht="71.25">
      <c r="A60" s="234"/>
      <c r="B60" s="237"/>
      <c r="C60" s="228"/>
      <c r="D60" s="231"/>
      <c r="E60" s="225"/>
      <c r="F60" s="135" t="s">
        <v>415</v>
      </c>
      <c r="G60" s="135" t="s">
        <v>416</v>
      </c>
      <c r="H60" s="116" t="s">
        <v>417</v>
      </c>
      <c r="I60" s="116"/>
      <c r="J60" s="116" t="s">
        <v>409</v>
      </c>
      <c r="K60" s="116" t="s">
        <v>409</v>
      </c>
      <c r="L60" s="116" t="s">
        <v>409</v>
      </c>
      <c r="M60" s="135">
        <v>6</v>
      </c>
      <c r="N60" s="135">
        <v>2</v>
      </c>
      <c r="O60" s="135">
        <f t="shared" si="7"/>
        <v>12</v>
      </c>
      <c r="P60" s="135" t="str">
        <f>LOOKUP(O60,[1]Datos!$K$3:$K$42,[1]Datos!$L$3:$L$42)</f>
        <v>ALTO</v>
      </c>
      <c r="Q60" s="135">
        <v>25</v>
      </c>
      <c r="R60" s="116">
        <f t="shared" si="8"/>
        <v>300</v>
      </c>
      <c r="S60" s="135" t="str">
        <f t="shared" si="9"/>
        <v>II</v>
      </c>
      <c r="T60" s="135" t="str">
        <f>LOOKUP(S60,[1]Datos!$D$3:$D$6,[1]Datos!$F$3:$F$6)</f>
        <v>ACEPTABLE CON CONTROL ESPECIFICO</v>
      </c>
      <c r="U60" s="116">
        <v>4</v>
      </c>
      <c r="V60" s="116">
        <v>0</v>
      </c>
      <c r="W60" s="116">
        <v>0</v>
      </c>
      <c r="X60" s="116">
        <v>0</v>
      </c>
      <c r="Y60" s="116">
        <v>0</v>
      </c>
      <c r="Z60" s="116">
        <f t="shared" si="12"/>
        <v>4</v>
      </c>
      <c r="AA60" s="116">
        <v>8</v>
      </c>
      <c r="AB60" s="116" t="s">
        <v>418</v>
      </c>
      <c r="AC60" s="116" t="s">
        <v>4</v>
      </c>
      <c r="AD60" s="116"/>
      <c r="AE60" s="116"/>
      <c r="AF60" s="116"/>
      <c r="AG60" s="116" t="s">
        <v>533</v>
      </c>
      <c r="AH60" s="116" t="s">
        <v>420</v>
      </c>
    </row>
    <row r="61" spans="1:34" s="1" customFormat="1" ht="74.25" customHeight="1">
      <c r="A61" s="234"/>
      <c r="B61" s="237"/>
      <c r="C61" s="228"/>
      <c r="D61" s="232"/>
      <c r="E61" s="226"/>
      <c r="F61" s="116" t="s">
        <v>421</v>
      </c>
      <c r="G61" s="116" t="s">
        <v>338</v>
      </c>
      <c r="H61" s="116" t="s">
        <v>562</v>
      </c>
      <c r="I61" s="116"/>
      <c r="J61" s="116" t="s">
        <v>422</v>
      </c>
      <c r="K61" s="116" t="s">
        <v>409</v>
      </c>
      <c r="L61" s="116" t="s">
        <v>422</v>
      </c>
      <c r="M61" s="135">
        <v>6</v>
      </c>
      <c r="N61" s="135">
        <v>2</v>
      </c>
      <c r="O61" s="135">
        <f t="shared" si="7"/>
        <v>12</v>
      </c>
      <c r="P61" s="135" t="str">
        <f>LOOKUP(O61,[1]Datos!$K$3:$K$42,[1]Datos!$L$3:$L$42)</f>
        <v>ALTO</v>
      </c>
      <c r="Q61" s="135">
        <v>25</v>
      </c>
      <c r="R61" s="116">
        <f t="shared" si="8"/>
        <v>300</v>
      </c>
      <c r="S61" s="135" t="str">
        <f t="shared" si="9"/>
        <v>II</v>
      </c>
      <c r="T61" s="135" t="str">
        <f>LOOKUP(S61,[1]Datos!$D$3:$D$6,[1]Datos!$F$3:$F$6)</f>
        <v>ACEPTABLE CON CONTROL ESPECIFICO</v>
      </c>
      <c r="U61" s="116">
        <v>4</v>
      </c>
      <c r="V61" s="116">
        <v>0</v>
      </c>
      <c r="W61" s="116">
        <v>0</v>
      </c>
      <c r="X61" s="116">
        <v>0</v>
      </c>
      <c r="Y61" s="116">
        <v>0</v>
      </c>
      <c r="Z61" s="116">
        <f t="shared" si="12"/>
        <v>4</v>
      </c>
      <c r="AA61" s="116">
        <v>8</v>
      </c>
      <c r="AB61" s="116" t="s">
        <v>554</v>
      </c>
      <c r="AC61" s="116" t="s">
        <v>1</v>
      </c>
      <c r="AD61" s="116"/>
      <c r="AE61" s="116"/>
      <c r="AF61" s="117" t="s">
        <v>529</v>
      </c>
      <c r="AG61" s="141" t="s">
        <v>530</v>
      </c>
      <c r="AH61" s="112"/>
    </row>
    <row r="62" spans="1:34" s="1" customFormat="1" ht="81.75" customHeight="1">
      <c r="A62" s="234"/>
      <c r="B62" s="237"/>
      <c r="C62" s="228"/>
      <c r="D62" s="230" t="s">
        <v>567</v>
      </c>
      <c r="E62" s="224" t="s">
        <v>1</v>
      </c>
      <c r="F62" s="135" t="s">
        <v>423</v>
      </c>
      <c r="G62" s="135" t="s">
        <v>376</v>
      </c>
      <c r="H62" s="116" t="s">
        <v>408</v>
      </c>
      <c r="I62" s="116"/>
      <c r="J62" s="116" t="s">
        <v>409</v>
      </c>
      <c r="K62" s="116" t="s">
        <v>409</v>
      </c>
      <c r="L62" s="116" t="s">
        <v>409</v>
      </c>
      <c r="M62" s="135">
        <v>6</v>
      </c>
      <c r="N62" s="135">
        <v>2</v>
      </c>
      <c r="O62" s="135">
        <f t="shared" si="7"/>
        <v>12</v>
      </c>
      <c r="P62" s="135" t="str">
        <f>LOOKUP(O62,[1]Datos!$K$3:$K$42,[1]Datos!$L$3:$L$42)</f>
        <v>ALTO</v>
      </c>
      <c r="Q62" s="135">
        <v>25</v>
      </c>
      <c r="R62" s="116">
        <f t="shared" si="8"/>
        <v>300</v>
      </c>
      <c r="S62" s="135" t="str">
        <f t="shared" si="9"/>
        <v>II</v>
      </c>
      <c r="T62" s="135" t="str">
        <f>LOOKUP(S62,[1]Datos!$D$3:$D$6,[1]Datos!$F$3:$F$6)</f>
        <v>ACEPTABLE CON CONTROL ESPECIFICO</v>
      </c>
      <c r="U62" s="116">
        <v>4</v>
      </c>
      <c r="V62" s="116">
        <v>0</v>
      </c>
      <c r="W62" s="116">
        <v>0</v>
      </c>
      <c r="X62" s="116">
        <v>0</v>
      </c>
      <c r="Y62" s="116">
        <v>0</v>
      </c>
      <c r="Z62" s="116">
        <f t="shared" si="12"/>
        <v>4</v>
      </c>
      <c r="AA62" s="116">
        <v>8</v>
      </c>
      <c r="AB62" s="116" t="s">
        <v>555</v>
      </c>
      <c r="AC62" s="116" t="s">
        <v>1</v>
      </c>
      <c r="AD62" s="116"/>
      <c r="AE62" s="116"/>
      <c r="AF62" s="116"/>
      <c r="AG62" s="117" t="s">
        <v>528</v>
      </c>
      <c r="AH62" s="116" t="s">
        <v>527</v>
      </c>
    </row>
    <row r="63" spans="1:34" s="1" customFormat="1" ht="71.25">
      <c r="A63" s="234"/>
      <c r="B63" s="237"/>
      <c r="C63" s="228"/>
      <c r="D63" s="231"/>
      <c r="E63" s="225"/>
      <c r="F63" s="135" t="s">
        <v>424</v>
      </c>
      <c r="G63" s="135" t="s">
        <v>416</v>
      </c>
      <c r="H63" s="116" t="s">
        <v>563</v>
      </c>
      <c r="I63" s="116"/>
      <c r="J63" s="116" t="s">
        <v>409</v>
      </c>
      <c r="K63" s="116" t="s">
        <v>409</v>
      </c>
      <c r="L63" s="116" t="s">
        <v>409</v>
      </c>
      <c r="M63" s="135">
        <v>6</v>
      </c>
      <c r="N63" s="135">
        <v>2</v>
      </c>
      <c r="O63" s="135">
        <f t="shared" si="7"/>
        <v>12</v>
      </c>
      <c r="P63" s="135" t="str">
        <f>LOOKUP(O63,[1]Datos!$K$3:$K$42,[1]Datos!$L$3:$L$42)</f>
        <v>ALTO</v>
      </c>
      <c r="Q63" s="135">
        <v>25</v>
      </c>
      <c r="R63" s="116">
        <f t="shared" si="8"/>
        <v>300</v>
      </c>
      <c r="S63" s="135" t="str">
        <f t="shared" si="9"/>
        <v>II</v>
      </c>
      <c r="T63" s="135" t="str">
        <f>LOOKUP(S63,[1]Datos!$D$3:$D$6,[1]Datos!$F$3:$F$6)</f>
        <v>ACEPTABLE CON CONTROL ESPECIFICO</v>
      </c>
      <c r="U63" s="116">
        <v>4</v>
      </c>
      <c r="V63" s="116">
        <v>0</v>
      </c>
      <c r="W63" s="116">
        <v>0</v>
      </c>
      <c r="X63" s="116">
        <v>0</v>
      </c>
      <c r="Y63" s="116">
        <v>0</v>
      </c>
      <c r="Z63" s="116">
        <f t="shared" si="12"/>
        <v>4</v>
      </c>
      <c r="AA63" s="116">
        <v>8</v>
      </c>
      <c r="AB63" s="116" t="s">
        <v>552</v>
      </c>
      <c r="AC63" s="116" t="s">
        <v>4</v>
      </c>
      <c r="AD63" s="116"/>
      <c r="AE63" s="116"/>
      <c r="AF63" s="116"/>
      <c r="AG63" s="116" t="s">
        <v>536</v>
      </c>
      <c r="AH63" s="116" t="s">
        <v>425</v>
      </c>
    </row>
    <row r="64" spans="1:34" s="1" customFormat="1" ht="85.5">
      <c r="A64" s="234"/>
      <c r="B64" s="237"/>
      <c r="C64" s="228"/>
      <c r="D64" s="231"/>
      <c r="E64" s="225"/>
      <c r="F64" s="135" t="s">
        <v>426</v>
      </c>
      <c r="G64" s="135" t="s">
        <v>333</v>
      </c>
      <c r="H64" s="141" t="s">
        <v>561</v>
      </c>
      <c r="I64" s="116"/>
      <c r="J64" s="116" t="s">
        <v>414</v>
      </c>
      <c r="K64" s="116" t="s">
        <v>414</v>
      </c>
      <c r="L64" s="116" t="s">
        <v>414</v>
      </c>
      <c r="M64" s="135">
        <v>6</v>
      </c>
      <c r="N64" s="135">
        <v>2</v>
      </c>
      <c r="O64" s="135">
        <f t="shared" si="7"/>
        <v>12</v>
      </c>
      <c r="P64" s="135" t="str">
        <f>LOOKUP(O64,[1]Datos!$K$3:$K$42,[1]Datos!$L$3:$L$42)</f>
        <v>ALTO</v>
      </c>
      <c r="Q64" s="135">
        <v>25</v>
      </c>
      <c r="R64" s="116">
        <f t="shared" si="8"/>
        <v>300</v>
      </c>
      <c r="S64" s="135" t="str">
        <f t="shared" si="9"/>
        <v>II</v>
      </c>
      <c r="T64" s="135" t="str">
        <f>LOOKUP(S64,[1]Datos!$D$3:$D$6,[1]Datos!$F$3:$F$6)</f>
        <v>ACEPTABLE CON CONTROL ESPECIFICO</v>
      </c>
      <c r="U64" s="116">
        <v>4</v>
      </c>
      <c r="V64" s="116">
        <v>0</v>
      </c>
      <c r="W64" s="116">
        <v>0</v>
      </c>
      <c r="X64" s="116">
        <v>0</v>
      </c>
      <c r="Y64" s="116">
        <v>0</v>
      </c>
      <c r="Z64" s="116">
        <f t="shared" si="12"/>
        <v>4</v>
      </c>
      <c r="AA64" s="116">
        <v>8</v>
      </c>
      <c r="AB64" s="116" t="s">
        <v>502</v>
      </c>
      <c r="AC64" s="116" t="s">
        <v>4</v>
      </c>
      <c r="AD64" s="116"/>
      <c r="AE64" s="116"/>
      <c r="AF64" s="116"/>
      <c r="AG64" s="141" t="s">
        <v>491</v>
      </c>
      <c r="AH64" s="116" t="s">
        <v>500</v>
      </c>
    </row>
    <row r="65" spans="1:994" s="1" customFormat="1" ht="137.25" customHeight="1">
      <c r="A65" s="234"/>
      <c r="B65" s="237"/>
      <c r="C65" s="228"/>
      <c r="D65" s="231"/>
      <c r="E65" s="225"/>
      <c r="F65" s="135" t="s">
        <v>427</v>
      </c>
      <c r="G65" s="135" t="s">
        <v>384</v>
      </c>
      <c r="H65" s="116" t="s">
        <v>564</v>
      </c>
      <c r="I65" s="115"/>
      <c r="J65" s="116" t="s">
        <v>409</v>
      </c>
      <c r="K65" s="116" t="s">
        <v>409</v>
      </c>
      <c r="L65" s="116" t="s">
        <v>409</v>
      </c>
      <c r="M65" s="135">
        <v>6</v>
      </c>
      <c r="N65" s="135">
        <v>2</v>
      </c>
      <c r="O65" s="135">
        <f t="shared" si="7"/>
        <v>12</v>
      </c>
      <c r="P65" s="135" t="str">
        <f>LOOKUP(O65,[1]Datos!$K$3:$K$42,[1]Datos!$L$3:$L$42)</f>
        <v>ALTO</v>
      </c>
      <c r="Q65" s="135">
        <v>25</v>
      </c>
      <c r="R65" s="116">
        <f t="shared" si="8"/>
        <v>300</v>
      </c>
      <c r="S65" s="135" t="str">
        <f t="shared" si="9"/>
        <v>II</v>
      </c>
      <c r="T65" s="135" t="str">
        <f>LOOKUP(S65,[1]Datos!$D$3:$D$6,[1]Datos!$F$3:$F$6)</f>
        <v>ACEPTABLE CON CONTROL ESPECIFICO</v>
      </c>
      <c r="U65" s="116">
        <v>4</v>
      </c>
      <c r="V65" s="116">
        <v>0</v>
      </c>
      <c r="W65" s="116">
        <v>0</v>
      </c>
      <c r="X65" s="116">
        <v>0</v>
      </c>
      <c r="Y65" s="116">
        <v>0</v>
      </c>
      <c r="Z65" s="116">
        <f t="shared" si="12"/>
        <v>4</v>
      </c>
      <c r="AA65" s="116">
        <v>8</v>
      </c>
      <c r="AB65" s="116" t="s">
        <v>552</v>
      </c>
      <c r="AC65" s="116" t="s">
        <v>4</v>
      </c>
      <c r="AD65" s="116"/>
      <c r="AE65" s="116"/>
      <c r="AF65" s="116"/>
      <c r="AG65" s="116" t="s">
        <v>535</v>
      </c>
      <c r="AH65" s="116" t="s">
        <v>425</v>
      </c>
    </row>
    <row r="66" spans="1:994" s="1" customFormat="1" ht="71.25">
      <c r="A66" s="234"/>
      <c r="B66" s="237"/>
      <c r="C66" s="228"/>
      <c r="D66" s="231"/>
      <c r="E66" s="225"/>
      <c r="F66" s="135" t="s">
        <v>428</v>
      </c>
      <c r="G66" s="135" t="s">
        <v>376</v>
      </c>
      <c r="H66" s="116" t="s">
        <v>411</v>
      </c>
      <c r="I66" s="116"/>
      <c r="J66" s="116" t="s">
        <v>409</v>
      </c>
      <c r="K66" s="116" t="s">
        <v>409</v>
      </c>
      <c r="L66" s="116" t="s">
        <v>409</v>
      </c>
      <c r="M66" s="135">
        <v>6</v>
      </c>
      <c r="N66" s="135">
        <v>2</v>
      </c>
      <c r="O66" s="135">
        <f t="shared" si="7"/>
        <v>12</v>
      </c>
      <c r="P66" s="135" t="str">
        <f>LOOKUP(O66,[1]Datos!$K$3:$K$42,[1]Datos!$L$3:$L$42)</f>
        <v>ALTO</v>
      </c>
      <c r="Q66" s="135">
        <v>25</v>
      </c>
      <c r="R66" s="116">
        <f t="shared" si="8"/>
        <v>300</v>
      </c>
      <c r="S66" s="135" t="str">
        <f t="shared" si="9"/>
        <v>II</v>
      </c>
      <c r="T66" s="135" t="str">
        <f>LOOKUP(S66,[1]Datos!$D$3:$D$6,[1]Datos!$F$3:$F$6)</f>
        <v>ACEPTABLE CON CONTROL ESPECIFICO</v>
      </c>
      <c r="U66" s="116">
        <v>4</v>
      </c>
      <c r="V66" s="116">
        <v>0</v>
      </c>
      <c r="W66" s="116">
        <v>0</v>
      </c>
      <c r="X66" s="116">
        <v>0</v>
      </c>
      <c r="Y66" s="116">
        <v>0</v>
      </c>
      <c r="Z66" s="116">
        <f t="shared" si="12"/>
        <v>4</v>
      </c>
      <c r="AA66" s="116">
        <v>8</v>
      </c>
      <c r="AB66" s="116" t="s">
        <v>550</v>
      </c>
      <c r="AC66" s="116" t="s">
        <v>4</v>
      </c>
      <c r="AD66" s="116"/>
      <c r="AE66" s="116"/>
      <c r="AF66" s="116"/>
      <c r="AG66" s="116" t="s">
        <v>531</v>
      </c>
      <c r="AH66" s="116"/>
    </row>
    <row r="67" spans="1:994" s="108" customFormat="1" ht="168.75" customHeight="1">
      <c r="A67" s="234"/>
      <c r="B67" s="237"/>
      <c r="C67" s="228"/>
      <c r="D67" s="232"/>
      <c r="E67" s="226"/>
      <c r="F67" s="135" t="s">
        <v>429</v>
      </c>
      <c r="G67" s="116" t="s">
        <v>338</v>
      </c>
      <c r="H67" s="116" t="s">
        <v>562</v>
      </c>
      <c r="I67" s="116"/>
      <c r="J67" s="116" t="s">
        <v>422</v>
      </c>
      <c r="K67" s="116" t="s">
        <v>409</v>
      </c>
      <c r="L67" s="116" t="s">
        <v>422</v>
      </c>
      <c r="M67" s="135">
        <v>6</v>
      </c>
      <c r="N67" s="135">
        <v>2</v>
      </c>
      <c r="O67" s="135">
        <f t="shared" si="7"/>
        <v>12</v>
      </c>
      <c r="P67" s="135" t="str">
        <f>LOOKUP(O67,[1]Datos!$K$3:$K$42,[1]Datos!$L$3:$L$42)</f>
        <v>ALTO</v>
      </c>
      <c r="Q67" s="135">
        <v>25</v>
      </c>
      <c r="R67" s="116">
        <f t="shared" si="8"/>
        <v>300</v>
      </c>
      <c r="S67" s="135" t="str">
        <f t="shared" si="9"/>
        <v>II</v>
      </c>
      <c r="T67" s="135" t="str">
        <f>LOOKUP(S67,[1]Datos!$D$3:$D$6,[1]Datos!$F$3:$F$6)</f>
        <v>ACEPTABLE CON CONTROL ESPECIFICO</v>
      </c>
      <c r="U67" s="116">
        <v>4</v>
      </c>
      <c r="V67" s="116">
        <v>0</v>
      </c>
      <c r="W67" s="116">
        <v>0</v>
      </c>
      <c r="X67" s="116">
        <v>0</v>
      </c>
      <c r="Y67" s="116">
        <v>0</v>
      </c>
      <c r="Z67" s="116">
        <f t="shared" si="12"/>
        <v>4</v>
      </c>
      <c r="AA67" s="116">
        <v>8</v>
      </c>
      <c r="AB67" s="116" t="s">
        <v>554</v>
      </c>
      <c r="AC67" s="116" t="s">
        <v>1</v>
      </c>
      <c r="AD67" s="116"/>
      <c r="AE67" s="116"/>
      <c r="AF67" s="117" t="s">
        <v>526</v>
      </c>
      <c r="AG67" s="141" t="s">
        <v>525</v>
      </c>
      <c r="AH67" s="112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  <c r="GT67" s="88"/>
      <c r="GU67" s="88"/>
      <c r="GV67" s="88"/>
      <c r="GW67" s="88"/>
      <c r="GX67" s="88"/>
      <c r="GY67" s="88"/>
      <c r="GZ67" s="88"/>
      <c r="HA67" s="88"/>
      <c r="HB67" s="88"/>
      <c r="HC67" s="88"/>
      <c r="HD67" s="88"/>
      <c r="HE67" s="88"/>
      <c r="HF67" s="88"/>
      <c r="HG67" s="88"/>
      <c r="HH67" s="88"/>
      <c r="HI67" s="88"/>
      <c r="HJ67" s="88"/>
      <c r="HK67" s="88"/>
      <c r="HL67" s="88"/>
      <c r="HM67" s="88"/>
      <c r="HN67" s="88"/>
      <c r="HO67" s="88"/>
      <c r="HP67" s="88"/>
      <c r="HQ67" s="88"/>
      <c r="HR67" s="88"/>
      <c r="HS67" s="88"/>
      <c r="HT67" s="88"/>
      <c r="HU67" s="88"/>
      <c r="HV67" s="88"/>
      <c r="HW67" s="88"/>
      <c r="HX67" s="88"/>
      <c r="HY67" s="88"/>
      <c r="HZ67" s="88"/>
      <c r="IA67" s="88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  <c r="IS67" s="88"/>
      <c r="IT67" s="88"/>
      <c r="IU67" s="88"/>
      <c r="IV67" s="88"/>
      <c r="IW67" s="88"/>
      <c r="IX67" s="88"/>
      <c r="IY67" s="88"/>
      <c r="IZ67" s="88"/>
      <c r="JA67" s="88"/>
      <c r="JB67" s="88"/>
      <c r="JC67" s="88"/>
      <c r="JD67" s="88"/>
      <c r="JE67" s="88"/>
      <c r="JF67" s="88"/>
      <c r="JG67" s="88"/>
      <c r="JH67" s="88"/>
      <c r="JI67" s="88"/>
      <c r="JJ67" s="88"/>
      <c r="JK67" s="88"/>
      <c r="JL67" s="88"/>
      <c r="JM67" s="88"/>
      <c r="JN67" s="88"/>
      <c r="JO67" s="88"/>
      <c r="JP67" s="88"/>
      <c r="JQ67" s="88"/>
      <c r="JR67" s="88"/>
      <c r="JS67" s="88"/>
      <c r="JT67" s="88"/>
      <c r="JU67" s="88"/>
      <c r="JV67" s="88"/>
      <c r="JW67" s="88"/>
      <c r="JX67" s="88"/>
      <c r="JY67" s="88"/>
      <c r="JZ67" s="88"/>
      <c r="KA67" s="88"/>
      <c r="KB67" s="88"/>
      <c r="KC67" s="88"/>
      <c r="KD67" s="88"/>
      <c r="KE67" s="88"/>
      <c r="KF67" s="88"/>
      <c r="KG67" s="88"/>
      <c r="KH67" s="88"/>
      <c r="KI67" s="88"/>
      <c r="KJ67" s="88"/>
      <c r="KK67" s="88"/>
      <c r="KL67" s="88"/>
      <c r="KM67" s="88"/>
      <c r="KN67" s="88"/>
      <c r="KO67" s="88"/>
      <c r="KP67" s="88"/>
      <c r="KQ67" s="88"/>
      <c r="KR67" s="88"/>
      <c r="KS67" s="88"/>
      <c r="KT67" s="88"/>
      <c r="KU67" s="88"/>
      <c r="KV67" s="88"/>
      <c r="KW67" s="88"/>
      <c r="KX67" s="88"/>
      <c r="KY67" s="88"/>
      <c r="KZ67" s="88"/>
      <c r="LA67" s="88"/>
      <c r="LB67" s="88"/>
      <c r="LC67" s="88"/>
      <c r="LD67" s="88"/>
      <c r="LE67" s="88"/>
      <c r="LF67" s="88"/>
      <c r="LG67" s="88"/>
      <c r="LH67" s="88"/>
      <c r="LI67" s="88"/>
      <c r="LJ67" s="88"/>
      <c r="LK67" s="88"/>
      <c r="LL67" s="88"/>
      <c r="LM67" s="88"/>
      <c r="LN67" s="88"/>
      <c r="LO67" s="88"/>
      <c r="LP67" s="88"/>
      <c r="LQ67" s="88"/>
      <c r="LR67" s="88"/>
      <c r="LS67" s="88"/>
      <c r="LT67" s="88"/>
      <c r="LU67" s="88"/>
      <c r="LV67" s="88"/>
      <c r="LW67" s="88"/>
      <c r="LX67" s="88"/>
      <c r="LY67" s="88"/>
      <c r="LZ67" s="88"/>
      <c r="MA67" s="88"/>
      <c r="MB67" s="88"/>
      <c r="MC67" s="88"/>
      <c r="MD67" s="88"/>
      <c r="ME67" s="88"/>
      <c r="MF67" s="88"/>
      <c r="MG67" s="88"/>
      <c r="MH67" s="88"/>
      <c r="MI67" s="88"/>
      <c r="MJ67" s="88"/>
      <c r="MK67" s="88"/>
      <c r="ML67" s="88"/>
      <c r="MM67" s="88"/>
      <c r="MN67" s="88"/>
      <c r="MO67" s="88"/>
      <c r="MP67" s="88"/>
      <c r="MQ67" s="88"/>
      <c r="MR67" s="88"/>
      <c r="MS67" s="88"/>
      <c r="MT67" s="88"/>
      <c r="MU67" s="88"/>
      <c r="MV67" s="88"/>
      <c r="MW67" s="88"/>
      <c r="MX67" s="88"/>
      <c r="MY67" s="88"/>
      <c r="MZ67" s="88"/>
      <c r="NA67" s="88"/>
      <c r="NB67" s="88"/>
      <c r="NC67" s="88"/>
      <c r="ND67" s="88"/>
      <c r="NE67" s="88"/>
      <c r="NF67" s="88"/>
      <c r="NG67" s="88"/>
      <c r="NH67" s="88"/>
      <c r="NI67" s="88"/>
      <c r="NJ67" s="88"/>
      <c r="NK67" s="88"/>
      <c r="NL67" s="88"/>
      <c r="NM67" s="88"/>
      <c r="NN67" s="88"/>
      <c r="NO67" s="88"/>
      <c r="NP67" s="88"/>
      <c r="NQ67" s="88"/>
      <c r="NR67" s="88"/>
      <c r="NS67" s="88"/>
      <c r="NT67" s="88"/>
      <c r="NU67" s="88"/>
      <c r="NV67" s="88"/>
      <c r="NW67" s="88"/>
      <c r="NX67" s="88"/>
      <c r="NY67" s="88"/>
      <c r="NZ67" s="88"/>
      <c r="OA67" s="88"/>
      <c r="OB67" s="88"/>
      <c r="OC67" s="88"/>
      <c r="OD67" s="88"/>
      <c r="OE67" s="88"/>
      <c r="OF67" s="88"/>
      <c r="OG67" s="88"/>
      <c r="OH67" s="88"/>
      <c r="OI67" s="88"/>
      <c r="OJ67" s="88"/>
      <c r="OK67" s="88"/>
      <c r="OL67" s="88"/>
      <c r="OM67" s="88"/>
      <c r="ON67" s="88"/>
      <c r="OO67" s="88"/>
      <c r="OP67" s="88"/>
      <c r="OQ67" s="88"/>
      <c r="OR67" s="88"/>
      <c r="OS67" s="88"/>
      <c r="OT67" s="88"/>
      <c r="OU67" s="88"/>
      <c r="OV67" s="88"/>
      <c r="OW67" s="88"/>
      <c r="OX67" s="88"/>
      <c r="OY67" s="88"/>
      <c r="OZ67" s="88"/>
      <c r="PA67" s="88"/>
      <c r="PB67" s="88"/>
      <c r="PC67" s="88"/>
      <c r="PD67" s="88"/>
      <c r="PE67" s="88"/>
      <c r="PF67" s="88"/>
      <c r="PG67" s="88"/>
      <c r="PH67" s="88"/>
      <c r="PI67" s="88"/>
      <c r="PJ67" s="88"/>
      <c r="PK67" s="88"/>
      <c r="PL67" s="88"/>
      <c r="PM67" s="88"/>
      <c r="PN67" s="88"/>
      <c r="PO67" s="88"/>
      <c r="PP67" s="88"/>
      <c r="PQ67" s="88"/>
      <c r="PR67" s="88"/>
      <c r="PS67" s="88"/>
      <c r="PT67" s="88"/>
      <c r="PU67" s="88"/>
      <c r="PV67" s="88"/>
      <c r="PW67" s="88"/>
      <c r="PX67" s="88"/>
      <c r="PY67" s="88"/>
      <c r="PZ67" s="88"/>
      <c r="QA67" s="88"/>
      <c r="QB67" s="88"/>
      <c r="QC67" s="88"/>
      <c r="QD67" s="88"/>
      <c r="QE67" s="88"/>
      <c r="QF67" s="88"/>
      <c r="QG67" s="88"/>
      <c r="QH67" s="88"/>
      <c r="QI67" s="88"/>
      <c r="QJ67" s="88"/>
      <c r="QK67" s="88"/>
      <c r="QL67" s="88"/>
      <c r="QM67" s="88"/>
      <c r="QN67" s="88"/>
      <c r="QO67" s="88"/>
      <c r="QP67" s="88"/>
      <c r="QQ67" s="88"/>
      <c r="QR67" s="88"/>
      <c r="QS67" s="88"/>
      <c r="QT67" s="88"/>
      <c r="QU67" s="88"/>
      <c r="QV67" s="88"/>
      <c r="QW67" s="88"/>
      <c r="QX67" s="88"/>
      <c r="QY67" s="88"/>
      <c r="QZ67" s="88"/>
      <c r="RA67" s="88"/>
      <c r="RB67" s="88"/>
      <c r="RC67" s="88"/>
      <c r="RD67" s="88"/>
      <c r="RE67" s="88"/>
      <c r="RF67" s="88"/>
      <c r="RG67" s="88"/>
      <c r="RH67" s="88"/>
      <c r="RI67" s="88"/>
      <c r="RJ67" s="88"/>
      <c r="RK67" s="88"/>
      <c r="RL67" s="88"/>
      <c r="RM67" s="88"/>
      <c r="RN67" s="88"/>
      <c r="RO67" s="88"/>
      <c r="RP67" s="88"/>
      <c r="RQ67" s="88"/>
      <c r="RR67" s="88"/>
      <c r="RS67" s="88"/>
      <c r="RT67" s="88"/>
      <c r="RU67" s="88"/>
      <c r="RV67" s="88"/>
      <c r="RW67" s="88"/>
      <c r="RX67" s="88"/>
      <c r="RY67" s="88"/>
      <c r="RZ67" s="88"/>
      <c r="SA67" s="88"/>
      <c r="SB67" s="88"/>
      <c r="SC67" s="88"/>
      <c r="SD67" s="88"/>
      <c r="SE67" s="88"/>
      <c r="SF67" s="88"/>
      <c r="SG67" s="88"/>
      <c r="SH67" s="88"/>
      <c r="SI67" s="88"/>
      <c r="SJ67" s="88"/>
      <c r="SK67" s="88"/>
      <c r="SL67" s="88"/>
      <c r="SM67" s="88"/>
      <c r="SN67" s="88"/>
      <c r="SO67" s="88"/>
      <c r="SP67" s="88"/>
      <c r="SQ67" s="88"/>
      <c r="SR67" s="88"/>
      <c r="SS67" s="88"/>
      <c r="ST67" s="88"/>
      <c r="SU67" s="88"/>
      <c r="SV67" s="88"/>
      <c r="SW67" s="88"/>
      <c r="SX67" s="88"/>
      <c r="SY67" s="88"/>
      <c r="SZ67" s="88"/>
      <c r="TA67" s="88"/>
      <c r="TB67" s="88"/>
      <c r="TC67" s="88"/>
      <c r="TD67" s="88"/>
      <c r="TE67" s="88"/>
      <c r="TF67" s="88"/>
      <c r="TG67" s="88"/>
      <c r="TH67" s="88"/>
      <c r="TI67" s="88"/>
      <c r="TJ67" s="88"/>
      <c r="TK67" s="88"/>
      <c r="TL67" s="88"/>
      <c r="TM67" s="88"/>
      <c r="TN67" s="88"/>
      <c r="TO67" s="88"/>
      <c r="TP67" s="88"/>
      <c r="TQ67" s="88"/>
      <c r="TR67" s="88"/>
      <c r="TS67" s="88"/>
      <c r="TT67" s="88"/>
      <c r="TU67" s="88"/>
      <c r="TV67" s="88"/>
      <c r="TW67" s="88"/>
      <c r="TX67" s="88"/>
      <c r="TY67" s="88"/>
      <c r="TZ67" s="88"/>
      <c r="UA67" s="88"/>
      <c r="UB67" s="88"/>
      <c r="UC67" s="88"/>
      <c r="UD67" s="88"/>
      <c r="UE67" s="88"/>
      <c r="UF67" s="88"/>
      <c r="UG67" s="88"/>
      <c r="UH67" s="88"/>
      <c r="UI67" s="88"/>
      <c r="UJ67" s="88"/>
      <c r="UK67" s="88"/>
      <c r="UL67" s="88"/>
      <c r="UM67" s="88"/>
      <c r="UN67" s="88"/>
      <c r="UO67" s="88"/>
      <c r="UP67" s="88"/>
      <c r="UQ67" s="88"/>
      <c r="UR67" s="88"/>
      <c r="US67" s="88"/>
      <c r="UT67" s="88"/>
      <c r="UU67" s="88"/>
      <c r="UV67" s="88"/>
      <c r="UW67" s="88"/>
      <c r="UX67" s="88"/>
      <c r="UY67" s="88"/>
      <c r="UZ67" s="88"/>
      <c r="VA67" s="88"/>
      <c r="VB67" s="88"/>
      <c r="VC67" s="88"/>
      <c r="VD67" s="88"/>
      <c r="VE67" s="88"/>
      <c r="VF67" s="88"/>
      <c r="VG67" s="88"/>
      <c r="VH67" s="88"/>
      <c r="VI67" s="88"/>
      <c r="VJ67" s="88"/>
      <c r="VK67" s="88"/>
      <c r="VL67" s="88"/>
      <c r="VM67" s="88"/>
      <c r="VN67" s="88"/>
      <c r="VO67" s="88"/>
      <c r="VP67" s="88"/>
      <c r="VQ67" s="88"/>
      <c r="VR67" s="88"/>
      <c r="VS67" s="88"/>
      <c r="VT67" s="88"/>
      <c r="VU67" s="88"/>
      <c r="VV67" s="88"/>
      <c r="VW67" s="88"/>
      <c r="VX67" s="88"/>
      <c r="VY67" s="88"/>
      <c r="VZ67" s="88"/>
      <c r="WA67" s="88"/>
      <c r="WB67" s="88"/>
      <c r="WC67" s="88"/>
      <c r="WD67" s="88"/>
      <c r="WE67" s="88"/>
      <c r="WF67" s="88"/>
      <c r="WG67" s="88"/>
      <c r="WH67" s="88"/>
      <c r="WI67" s="88"/>
      <c r="WJ67" s="88"/>
      <c r="WK67" s="88"/>
      <c r="WL67" s="88"/>
      <c r="WM67" s="88"/>
      <c r="WN67" s="88"/>
      <c r="WO67" s="88"/>
      <c r="WP67" s="88"/>
      <c r="WQ67" s="88"/>
      <c r="WR67" s="88"/>
      <c r="WS67" s="88"/>
      <c r="WT67" s="88"/>
      <c r="WU67" s="88"/>
      <c r="WV67" s="88"/>
      <c r="WW67" s="88"/>
      <c r="WX67" s="88"/>
      <c r="WY67" s="88"/>
      <c r="WZ67" s="88"/>
      <c r="XA67" s="88"/>
      <c r="XB67" s="88"/>
      <c r="XC67" s="88"/>
      <c r="XD67" s="88"/>
      <c r="XE67" s="88"/>
      <c r="XF67" s="88"/>
      <c r="XG67" s="88"/>
      <c r="XH67" s="88"/>
      <c r="XI67" s="88"/>
      <c r="XJ67" s="88"/>
      <c r="XK67" s="88"/>
      <c r="XL67" s="88"/>
      <c r="XM67" s="88"/>
      <c r="XN67" s="88"/>
      <c r="XO67" s="88"/>
      <c r="XP67" s="88"/>
      <c r="XQ67" s="88"/>
      <c r="XR67" s="88"/>
      <c r="XS67" s="88"/>
      <c r="XT67" s="88"/>
      <c r="XU67" s="88"/>
      <c r="XV67" s="88"/>
      <c r="XW67" s="88"/>
      <c r="XX67" s="88"/>
      <c r="XY67" s="88"/>
      <c r="XZ67" s="88"/>
      <c r="YA67" s="88"/>
      <c r="YB67" s="88"/>
      <c r="YC67" s="88"/>
      <c r="YD67" s="88"/>
      <c r="YE67" s="88"/>
      <c r="YF67" s="88"/>
      <c r="YG67" s="88"/>
      <c r="YH67" s="88"/>
      <c r="YI67" s="88"/>
      <c r="YJ67" s="88"/>
      <c r="YK67" s="88"/>
      <c r="YL67" s="88"/>
      <c r="YM67" s="88"/>
      <c r="YN67" s="88"/>
      <c r="YO67" s="88"/>
      <c r="YP67" s="88"/>
      <c r="YQ67" s="88"/>
      <c r="YR67" s="88"/>
      <c r="YS67" s="88"/>
      <c r="YT67" s="88"/>
      <c r="YU67" s="88"/>
      <c r="YV67" s="88"/>
      <c r="YW67" s="88"/>
      <c r="YX67" s="88"/>
      <c r="YY67" s="88"/>
      <c r="YZ67" s="88"/>
      <c r="ZA67" s="88"/>
      <c r="ZB67" s="88"/>
      <c r="ZC67" s="88"/>
      <c r="ZD67" s="88"/>
      <c r="ZE67" s="88"/>
      <c r="ZF67" s="88"/>
      <c r="ZG67" s="88"/>
      <c r="ZH67" s="88"/>
      <c r="ZI67" s="88"/>
      <c r="ZJ67" s="88"/>
      <c r="ZK67" s="88"/>
      <c r="ZL67" s="88"/>
      <c r="ZM67" s="88"/>
      <c r="ZN67" s="88"/>
      <c r="ZO67" s="88"/>
      <c r="ZP67" s="88"/>
      <c r="ZQ67" s="88"/>
      <c r="ZR67" s="88"/>
      <c r="ZS67" s="88"/>
      <c r="ZT67" s="88"/>
      <c r="ZU67" s="88"/>
      <c r="ZV67" s="88"/>
      <c r="ZW67" s="88"/>
      <c r="ZX67" s="88"/>
      <c r="ZY67" s="88"/>
      <c r="ZZ67" s="88"/>
      <c r="AAA67" s="88"/>
      <c r="AAB67" s="88"/>
      <c r="AAC67" s="88"/>
      <c r="AAD67" s="88"/>
      <c r="AAE67" s="88"/>
      <c r="AAF67" s="88"/>
      <c r="AAG67" s="88"/>
      <c r="AAH67" s="88"/>
      <c r="AAI67" s="88"/>
      <c r="AAJ67" s="88"/>
      <c r="AAK67" s="88"/>
      <c r="AAL67" s="88"/>
      <c r="AAM67" s="88"/>
      <c r="AAN67" s="88"/>
      <c r="AAO67" s="88"/>
      <c r="AAP67" s="88"/>
      <c r="AAQ67" s="88"/>
      <c r="AAR67" s="88"/>
      <c r="AAS67" s="88"/>
      <c r="AAT67" s="88"/>
      <c r="AAU67" s="88"/>
      <c r="AAV67" s="88"/>
      <c r="AAW67" s="88"/>
      <c r="AAX67" s="88"/>
      <c r="AAY67" s="88"/>
      <c r="AAZ67" s="88"/>
      <c r="ABA67" s="88"/>
      <c r="ABB67" s="88"/>
      <c r="ABC67" s="88"/>
      <c r="ABD67" s="88"/>
      <c r="ABE67" s="88"/>
      <c r="ABF67" s="88"/>
      <c r="ABG67" s="88"/>
      <c r="ABH67" s="88"/>
      <c r="ABI67" s="88"/>
      <c r="ABJ67" s="88"/>
      <c r="ABK67" s="88"/>
      <c r="ABL67" s="88"/>
      <c r="ABM67" s="88"/>
      <c r="ABN67" s="88"/>
      <c r="ABO67" s="88"/>
      <c r="ABP67" s="88"/>
      <c r="ABQ67" s="88"/>
      <c r="ABR67" s="88"/>
      <c r="ABS67" s="88"/>
      <c r="ABT67" s="88"/>
      <c r="ABU67" s="88"/>
      <c r="ABV67" s="88"/>
      <c r="ABW67" s="88"/>
      <c r="ABX67" s="88"/>
      <c r="ABY67" s="88"/>
      <c r="ABZ67" s="88"/>
      <c r="ACA67" s="88"/>
      <c r="ACB67" s="88"/>
      <c r="ACC67" s="88"/>
      <c r="ACD67" s="88"/>
      <c r="ACE67" s="88"/>
      <c r="ACF67" s="88"/>
      <c r="ACG67" s="88"/>
      <c r="ACH67" s="88"/>
      <c r="ACI67" s="88"/>
      <c r="ACJ67" s="88"/>
      <c r="ACK67" s="88"/>
      <c r="ACL67" s="88"/>
      <c r="ACM67" s="88"/>
      <c r="ACN67" s="88"/>
      <c r="ACO67" s="88"/>
      <c r="ACP67" s="88"/>
      <c r="ACQ67" s="88"/>
      <c r="ACR67" s="88"/>
      <c r="ACS67" s="88"/>
      <c r="ACT67" s="88"/>
      <c r="ACU67" s="88"/>
      <c r="ACV67" s="88"/>
      <c r="ACW67" s="88"/>
      <c r="ACX67" s="88"/>
      <c r="ACY67" s="88"/>
      <c r="ACZ67" s="88"/>
      <c r="ADA67" s="88"/>
      <c r="ADB67" s="88"/>
      <c r="ADC67" s="88"/>
      <c r="ADD67" s="88"/>
      <c r="ADE67" s="88"/>
      <c r="ADF67" s="88"/>
      <c r="ADG67" s="88"/>
      <c r="ADH67" s="88"/>
      <c r="ADI67" s="88"/>
      <c r="ADJ67" s="88"/>
      <c r="ADK67" s="88"/>
      <c r="ADL67" s="88"/>
      <c r="ADM67" s="88"/>
      <c r="ADN67" s="88"/>
      <c r="ADO67" s="88"/>
      <c r="ADP67" s="88"/>
      <c r="ADQ67" s="88"/>
      <c r="ADR67" s="88"/>
      <c r="ADS67" s="88"/>
      <c r="ADT67" s="88"/>
      <c r="ADU67" s="88"/>
      <c r="ADV67" s="88"/>
      <c r="ADW67" s="88"/>
      <c r="ADX67" s="88"/>
      <c r="ADY67" s="88"/>
      <c r="ADZ67" s="88"/>
      <c r="AEA67" s="88"/>
      <c r="AEB67" s="88"/>
      <c r="AEC67" s="88"/>
      <c r="AED67" s="88"/>
      <c r="AEE67" s="88"/>
      <c r="AEF67" s="88"/>
      <c r="AEG67" s="88"/>
      <c r="AEH67" s="88"/>
      <c r="AEI67" s="88"/>
      <c r="AEJ67" s="88"/>
      <c r="AEK67" s="88"/>
      <c r="AEL67" s="88"/>
      <c r="AEM67" s="88"/>
      <c r="AEN67" s="88"/>
      <c r="AEO67" s="88"/>
      <c r="AEP67" s="88"/>
      <c r="AEQ67" s="88"/>
      <c r="AER67" s="88"/>
      <c r="AES67" s="88"/>
      <c r="AET67" s="88"/>
      <c r="AEU67" s="88"/>
      <c r="AEV67" s="88"/>
      <c r="AEW67" s="88"/>
      <c r="AEX67" s="88"/>
      <c r="AEY67" s="88"/>
      <c r="AEZ67" s="88"/>
      <c r="AFA67" s="88"/>
      <c r="AFB67" s="88"/>
      <c r="AFC67" s="88"/>
      <c r="AFD67" s="88"/>
      <c r="AFE67" s="88"/>
      <c r="AFF67" s="88"/>
      <c r="AFG67" s="88"/>
      <c r="AFH67" s="88"/>
      <c r="AFI67" s="88"/>
      <c r="AFJ67" s="88"/>
      <c r="AFK67" s="88"/>
      <c r="AFL67" s="88"/>
      <c r="AFM67" s="88"/>
      <c r="AFN67" s="88"/>
      <c r="AFO67" s="88"/>
      <c r="AFP67" s="88"/>
      <c r="AFQ67" s="88"/>
      <c r="AFR67" s="88"/>
      <c r="AFS67" s="88"/>
      <c r="AFT67" s="88"/>
      <c r="AFU67" s="88"/>
      <c r="AFV67" s="88"/>
      <c r="AFW67" s="88"/>
      <c r="AFX67" s="88"/>
      <c r="AFY67" s="88"/>
      <c r="AFZ67" s="88"/>
      <c r="AGA67" s="88"/>
      <c r="AGB67" s="88"/>
      <c r="AGC67" s="88"/>
      <c r="AGD67" s="88"/>
      <c r="AGE67" s="88"/>
      <c r="AGF67" s="88"/>
      <c r="AGG67" s="88"/>
      <c r="AGH67" s="88"/>
      <c r="AGI67" s="88"/>
      <c r="AGJ67" s="88"/>
      <c r="AGK67" s="88"/>
      <c r="AGL67" s="88"/>
      <c r="AGM67" s="88"/>
      <c r="AGN67" s="88"/>
      <c r="AGO67" s="88"/>
      <c r="AGP67" s="88"/>
      <c r="AGQ67" s="88"/>
      <c r="AGR67" s="88"/>
      <c r="AGS67" s="88"/>
      <c r="AGT67" s="88"/>
      <c r="AGU67" s="88"/>
      <c r="AGV67" s="88"/>
      <c r="AGW67" s="88"/>
      <c r="AGX67" s="88"/>
      <c r="AGY67" s="88"/>
      <c r="AGZ67" s="88"/>
      <c r="AHA67" s="88"/>
      <c r="AHB67" s="88"/>
      <c r="AHC67" s="88"/>
      <c r="AHD67" s="88"/>
      <c r="AHE67" s="88"/>
      <c r="AHF67" s="88"/>
      <c r="AHG67" s="88"/>
      <c r="AHH67" s="88"/>
      <c r="AHI67" s="88"/>
      <c r="AHJ67" s="88"/>
      <c r="AHK67" s="88"/>
      <c r="AHL67" s="88"/>
      <c r="AHM67" s="88"/>
      <c r="AHN67" s="88"/>
      <c r="AHO67" s="88"/>
      <c r="AHP67" s="88"/>
      <c r="AHQ67" s="88"/>
      <c r="AHR67" s="88"/>
      <c r="AHS67" s="88"/>
      <c r="AHT67" s="88"/>
      <c r="AHU67" s="88"/>
      <c r="AHV67" s="88"/>
      <c r="AHW67" s="88"/>
      <c r="AHX67" s="88"/>
      <c r="AHY67" s="88"/>
      <c r="AHZ67" s="88"/>
      <c r="AIA67" s="88"/>
      <c r="AIB67" s="88"/>
      <c r="AIC67" s="88"/>
      <c r="AID67" s="88"/>
      <c r="AIE67" s="88"/>
      <c r="AIF67" s="88"/>
      <c r="AIG67" s="88"/>
      <c r="AIH67" s="88"/>
      <c r="AII67" s="88"/>
      <c r="AIJ67" s="88"/>
      <c r="AIK67" s="88"/>
      <c r="AIL67" s="88"/>
      <c r="AIM67" s="88"/>
      <c r="AIN67" s="88"/>
      <c r="AIO67" s="88"/>
      <c r="AIP67" s="88"/>
      <c r="AIQ67" s="88"/>
      <c r="AIR67" s="88"/>
      <c r="AIS67" s="88"/>
      <c r="AIT67" s="88"/>
      <c r="AIU67" s="88"/>
      <c r="AIV67" s="88"/>
      <c r="AIW67" s="88"/>
      <c r="AIX67" s="88"/>
      <c r="AIY67" s="88"/>
      <c r="AIZ67" s="88"/>
      <c r="AJA67" s="88"/>
      <c r="AJB67" s="88"/>
      <c r="AJC67" s="88"/>
      <c r="AJD67" s="88"/>
      <c r="AJE67" s="88"/>
      <c r="AJF67" s="88"/>
      <c r="AJG67" s="88"/>
      <c r="AJH67" s="88"/>
      <c r="AJI67" s="88"/>
      <c r="AJJ67" s="88"/>
      <c r="AJK67" s="88"/>
      <c r="AJL67" s="88"/>
      <c r="AJM67" s="88"/>
      <c r="AJN67" s="88"/>
      <c r="AJO67" s="88"/>
      <c r="AJP67" s="88"/>
      <c r="AJQ67" s="88"/>
      <c r="AJR67" s="88"/>
      <c r="AJS67" s="88"/>
      <c r="AJT67" s="88"/>
      <c r="AJU67" s="88"/>
      <c r="AJV67" s="88"/>
      <c r="AJW67" s="88"/>
      <c r="AJX67" s="88"/>
      <c r="AJY67" s="88"/>
      <c r="AJZ67" s="88"/>
      <c r="AKA67" s="88"/>
      <c r="AKB67" s="88"/>
      <c r="AKC67" s="88"/>
      <c r="AKD67" s="88"/>
      <c r="AKE67" s="88"/>
      <c r="AKF67" s="88"/>
      <c r="AKG67" s="88"/>
      <c r="AKH67" s="88"/>
      <c r="AKI67" s="88"/>
      <c r="AKJ67" s="88"/>
      <c r="AKK67" s="88"/>
      <c r="AKL67" s="88"/>
      <c r="AKM67" s="88"/>
      <c r="AKN67" s="88"/>
      <c r="AKO67" s="88"/>
      <c r="AKP67" s="88"/>
      <c r="AKQ67" s="88"/>
      <c r="AKR67" s="88"/>
      <c r="AKS67" s="88"/>
      <c r="AKT67" s="88"/>
      <c r="AKU67" s="88"/>
      <c r="AKV67" s="88"/>
      <c r="AKW67" s="88"/>
      <c r="AKX67" s="88"/>
      <c r="AKY67" s="88"/>
      <c r="AKZ67" s="88"/>
      <c r="ALA67" s="88"/>
      <c r="ALB67" s="88"/>
      <c r="ALC67" s="88"/>
      <c r="ALD67" s="88"/>
      <c r="ALE67" s="88"/>
      <c r="ALF67" s="109"/>
    </row>
    <row r="68" spans="1:994" s="1" customFormat="1" ht="85.5">
      <c r="A68" s="234"/>
      <c r="B68" s="237"/>
      <c r="C68" s="228"/>
      <c r="D68" s="230" t="s">
        <v>568</v>
      </c>
      <c r="E68" s="224" t="s">
        <v>1</v>
      </c>
      <c r="F68" s="135" t="s">
        <v>430</v>
      </c>
      <c r="G68" s="135" t="s">
        <v>431</v>
      </c>
      <c r="H68" s="141" t="s">
        <v>561</v>
      </c>
      <c r="I68" s="116"/>
      <c r="J68" s="116" t="s">
        <v>414</v>
      </c>
      <c r="K68" s="116" t="s">
        <v>414</v>
      </c>
      <c r="L68" s="116" t="s">
        <v>414</v>
      </c>
      <c r="M68" s="135">
        <v>6</v>
      </c>
      <c r="N68" s="135">
        <v>2</v>
      </c>
      <c r="O68" s="135">
        <f t="shared" si="7"/>
        <v>12</v>
      </c>
      <c r="P68" s="135" t="str">
        <f>LOOKUP(O68,[1]Datos!$K$3:$K$42,[1]Datos!$L$3:$L$42)</f>
        <v>ALTO</v>
      </c>
      <c r="Q68" s="135">
        <v>25</v>
      </c>
      <c r="R68" s="116">
        <f t="shared" si="8"/>
        <v>300</v>
      </c>
      <c r="S68" s="135" t="str">
        <f t="shared" si="9"/>
        <v>II</v>
      </c>
      <c r="T68" s="135" t="str">
        <f>LOOKUP(S68,[1]Datos!$D$3:$D$6,[1]Datos!$F$3:$F$6)</f>
        <v>ACEPTABLE CON CONTROL ESPECIFICO</v>
      </c>
      <c r="U68" s="116">
        <v>4</v>
      </c>
      <c r="V68" s="116">
        <v>0</v>
      </c>
      <c r="W68" s="116">
        <v>0</v>
      </c>
      <c r="X68" s="116">
        <v>0</v>
      </c>
      <c r="Y68" s="116">
        <v>0</v>
      </c>
      <c r="Z68" s="116">
        <f t="shared" si="12"/>
        <v>4</v>
      </c>
      <c r="AA68" s="116">
        <v>8</v>
      </c>
      <c r="AB68" s="116" t="s">
        <v>553</v>
      </c>
      <c r="AC68" s="116" t="s">
        <v>4</v>
      </c>
      <c r="AD68" s="116"/>
      <c r="AE68" s="116"/>
      <c r="AF68" s="116"/>
      <c r="AG68" s="135" t="s">
        <v>491</v>
      </c>
      <c r="AH68" s="116" t="s">
        <v>500</v>
      </c>
    </row>
    <row r="69" spans="1:994" s="1" customFormat="1" ht="71.25">
      <c r="A69" s="234"/>
      <c r="B69" s="237"/>
      <c r="C69" s="228"/>
      <c r="D69" s="231"/>
      <c r="E69" s="225"/>
      <c r="F69" s="135" t="s">
        <v>432</v>
      </c>
      <c r="G69" s="135" t="s">
        <v>384</v>
      </c>
      <c r="H69" s="116" t="s">
        <v>433</v>
      </c>
      <c r="I69" s="116"/>
      <c r="J69" s="116" t="s">
        <v>409</v>
      </c>
      <c r="K69" s="116" t="s">
        <v>409</v>
      </c>
      <c r="L69" s="116" t="s">
        <v>409</v>
      </c>
      <c r="M69" s="135">
        <v>6</v>
      </c>
      <c r="N69" s="135">
        <v>2</v>
      </c>
      <c r="O69" s="135">
        <f t="shared" si="7"/>
        <v>12</v>
      </c>
      <c r="P69" s="135" t="str">
        <f>LOOKUP(O69,[1]Datos!$K$3:$K$42,[1]Datos!$L$3:$L$42)</f>
        <v>ALTO</v>
      </c>
      <c r="Q69" s="135">
        <v>25</v>
      </c>
      <c r="R69" s="116">
        <f t="shared" si="8"/>
        <v>300</v>
      </c>
      <c r="S69" s="135" t="str">
        <f t="shared" si="9"/>
        <v>II</v>
      </c>
      <c r="T69" s="135" t="str">
        <f>LOOKUP(S69,[1]Datos!$D$3:$D$6,[1]Datos!$F$3:$F$6)</f>
        <v>ACEPTABLE CON CONTROL ESPECIFICO</v>
      </c>
      <c r="U69" s="116">
        <v>4</v>
      </c>
      <c r="V69" s="116">
        <v>0</v>
      </c>
      <c r="W69" s="116">
        <v>0</v>
      </c>
      <c r="X69" s="116">
        <v>0</v>
      </c>
      <c r="Y69" s="116">
        <v>0</v>
      </c>
      <c r="Z69" s="116">
        <f t="shared" si="12"/>
        <v>4</v>
      </c>
      <c r="AA69" s="116">
        <v>8</v>
      </c>
      <c r="AB69" s="116" t="s">
        <v>418</v>
      </c>
      <c r="AC69" s="116" t="s">
        <v>4</v>
      </c>
      <c r="AD69" s="116"/>
      <c r="AE69" s="116"/>
      <c r="AF69" s="116"/>
      <c r="AG69" s="116" t="s">
        <v>533</v>
      </c>
      <c r="AH69" s="116" t="s">
        <v>425</v>
      </c>
    </row>
    <row r="70" spans="1:994" s="1" customFormat="1" ht="160.5" customHeight="1">
      <c r="A70" s="234"/>
      <c r="B70" s="237"/>
      <c r="C70" s="228"/>
      <c r="D70" s="231"/>
      <c r="E70" s="225"/>
      <c r="F70" s="135" t="s">
        <v>434</v>
      </c>
      <c r="G70" s="135" t="s">
        <v>376</v>
      </c>
      <c r="H70" s="116" t="s">
        <v>435</v>
      </c>
      <c r="I70" s="116"/>
      <c r="J70" s="116" t="s">
        <v>409</v>
      </c>
      <c r="K70" s="116" t="s">
        <v>409</v>
      </c>
      <c r="L70" s="116" t="s">
        <v>409</v>
      </c>
      <c r="M70" s="135">
        <v>6</v>
      </c>
      <c r="N70" s="135">
        <v>2</v>
      </c>
      <c r="O70" s="135">
        <f t="shared" si="7"/>
        <v>12</v>
      </c>
      <c r="P70" s="135" t="str">
        <f>LOOKUP(O70,[1]Datos!$K$3:$K$42,[1]Datos!$L$3:$L$42)</f>
        <v>ALTO</v>
      </c>
      <c r="Q70" s="135">
        <v>25</v>
      </c>
      <c r="R70" s="116">
        <f t="shared" si="8"/>
        <v>300</v>
      </c>
      <c r="S70" s="135" t="str">
        <f t="shared" si="9"/>
        <v>II</v>
      </c>
      <c r="T70" s="135" t="str">
        <f>LOOKUP(S70,[1]Datos!$D$3:$D$6,[1]Datos!$F$3:$F$6)</f>
        <v>ACEPTABLE CON CONTROL ESPECIFICO</v>
      </c>
      <c r="U70" s="116">
        <v>4</v>
      </c>
      <c r="V70" s="116">
        <v>0</v>
      </c>
      <c r="W70" s="116">
        <v>0</v>
      </c>
      <c r="X70" s="116">
        <v>0</v>
      </c>
      <c r="Y70" s="116">
        <v>0</v>
      </c>
      <c r="Z70" s="116">
        <f t="shared" si="12"/>
        <v>4</v>
      </c>
      <c r="AA70" s="116">
        <v>8</v>
      </c>
      <c r="AB70" s="116" t="s">
        <v>534</v>
      </c>
      <c r="AC70" s="116" t="s">
        <v>4</v>
      </c>
      <c r="AD70" s="116"/>
      <c r="AE70" s="116"/>
      <c r="AF70" s="116"/>
      <c r="AG70" s="116" t="s">
        <v>531</v>
      </c>
      <c r="AH70" s="116"/>
    </row>
    <row r="71" spans="1:994" s="1" customFormat="1" ht="117.75" customHeight="1">
      <c r="A71" s="234"/>
      <c r="B71" s="237"/>
      <c r="C71" s="228"/>
      <c r="D71" s="231"/>
      <c r="E71" s="225"/>
      <c r="F71" s="135" t="s">
        <v>436</v>
      </c>
      <c r="G71" s="135" t="s">
        <v>384</v>
      </c>
      <c r="H71" s="116" t="s">
        <v>564</v>
      </c>
      <c r="I71" s="115"/>
      <c r="J71" s="116" t="s">
        <v>409</v>
      </c>
      <c r="K71" s="116" t="s">
        <v>409</v>
      </c>
      <c r="L71" s="116" t="s">
        <v>409</v>
      </c>
      <c r="M71" s="135">
        <v>6</v>
      </c>
      <c r="N71" s="135">
        <v>2</v>
      </c>
      <c r="O71" s="135">
        <f t="shared" si="7"/>
        <v>12</v>
      </c>
      <c r="P71" s="135" t="str">
        <f>LOOKUP(O71,[1]Datos!$K$3:$K$42,[1]Datos!$L$3:$L$42)</f>
        <v>ALTO</v>
      </c>
      <c r="Q71" s="135">
        <v>25</v>
      </c>
      <c r="R71" s="116">
        <f t="shared" si="8"/>
        <v>300</v>
      </c>
      <c r="S71" s="135" t="str">
        <f t="shared" si="9"/>
        <v>II</v>
      </c>
      <c r="T71" s="135" t="str">
        <f>LOOKUP(S71,[1]Datos!$D$3:$D$6,[1]Datos!$F$3:$F$6)</f>
        <v>ACEPTABLE CON CONTROL ESPECIFICO</v>
      </c>
      <c r="U71" s="116">
        <v>4</v>
      </c>
      <c r="V71" s="116">
        <v>0</v>
      </c>
      <c r="W71" s="116">
        <v>0</v>
      </c>
      <c r="X71" s="116">
        <v>0</v>
      </c>
      <c r="Y71" s="116">
        <v>0</v>
      </c>
      <c r="Z71" s="116">
        <f t="shared" si="12"/>
        <v>4</v>
      </c>
      <c r="AA71" s="116">
        <v>8</v>
      </c>
      <c r="AB71" s="116" t="s">
        <v>551</v>
      </c>
      <c r="AC71" s="116" t="s">
        <v>4</v>
      </c>
      <c r="AD71" s="116"/>
      <c r="AE71" s="116"/>
      <c r="AF71" s="116"/>
      <c r="AG71" s="116" t="s">
        <v>532</v>
      </c>
      <c r="AH71" s="116" t="s">
        <v>425</v>
      </c>
    </row>
    <row r="72" spans="1:994" s="1" customFormat="1" ht="57">
      <c r="A72" s="234"/>
      <c r="B72" s="237"/>
      <c r="C72" s="229"/>
      <c r="D72" s="232"/>
      <c r="E72" s="226"/>
      <c r="F72" s="135" t="s">
        <v>437</v>
      </c>
      <c r="G72" s="135" t="s">
        <v>376</v>
      </c>
      <c r="H72" s="116" t="s">
        <v>509</v>
      </c>
      <c r="I72" s="116"/>
      <c r="J72" s="116" t="s">
        <v>409</v>
      </c>
      <c r="K72" s="116" t="s">
        <v>409</v>
      </c>
      <c r="L72" s="116" t="s">
        <v>409</v>
      </c>
      <c r="M72" s="135">
        <v>6</v>
      </c>
      <c r="N72" s="135">
        <v>2</v>
      </c>
      <c r="O72" s="135">
        <f t="shared" si="7"/>
        <v>12</v>
      </c>
      <c r="P72" s="135" t="str">
        <f>LOOKUP(O72,[1]Datos!$K$3:$K$42,[1]Datos!$L$3:$L$42)</f>
        <v>ALTO</v>
      </c>
      <c r="Q72" s="135">
        <v>25</v>
      </c>
      <c r="R72" s="116">
        <f t="shared" si="8"/>
        <v>300</v>
      </c>
      <c r="S72" s="135" t="str">
        <f t="shared" si="9"/>
        <v>II</v>
      </c>
      <c r="T72" s="135" t="str">
        <f>LOOKUP(S72,[1]Datos!$D$3:$D$6,[1]Datos!$F$3:$F$6)</f>
        <v>ACEPTABLE CON CONTROL ESPECIFICO</v>
      </c>
      <c r="U72" s="116">
        <v>4</v>
      </c>
      <c r="V72" s="116">
        <v>0</v>
      </c>
      <c r="W72" s="116">
        <v>0</v>
      </c>
      <c r="X72" s="116">
        <v>0</v>
      </c>
      <c r="Y72" s="116">
        <v>0</v>
      </c>
      <c r="Z72" s="116">
        <f t="shared" si="12"/>
        <v>4</v>
      </c>
      <c r="AA72" s="116">
        <v>8</v>
      </c>
      <c r="AB72" s="116" t="s">
        <v>550</v>
      </c>
      <c r="AC72" s="116" t="s">
        <v>4</v>
      </c>
      <c r="AD72" s="116"/>
      <c r="AE72" s="116"/>
      <c r="AF72" s="116"/>
      <c r="AG72" s="116" t="s">
        <v>531</v>
      </c>
      <c r="AH72" s="116"/>
    </row>
    <row r="73" spans="1:994" s="1" customFormat="1" ht="187.5" customHeight="1">
      <c r="A73" s="235"/>
      <c r="B73" s="237"/>
      <c r="C73" s="140" t="s">
        <v>296</v>
      </c>
      <c r="D73" s="139"/>
      <c r="E73" s="119" t="s">
        <v>4</v>
      </c>
      <c r="F73" s="135" t="s">
        <v>438</v>
      </c>
      <c r="G73" s="135" t="s">
        <v>439</v>
      </c>
      <c r="H73" s="135"/>
      <c r="I73" s="135" t="s">
        <v>510</v>
      </c>
      <c r="J73" s="135" t="s">
        <v>440</v>
      </c>
      <c r="K73" s="135" t="s">
        <v>440</v>
      </c>
      <c r="L73" s="135" t="s">
        <v>440</v>
      </c>
      <c r="M73" s="135">
        <v>6</v>
      </c>
      <c r="N73" s="135">
        <v>2</v>
      </c>
      <c r="O73" s="135">
        <f t="shared" si="7"/>
        <v>12</v>
      </c>
      <c r="P73" s="135" t="str">
        <f>LOOKUP(O73,[1]Datos!$K$3:$K$42,[1]Datos!$L$3:$L$42)</f>
        <v>ALTO</v>
      </c>
      <c r="Q73" s="135">
        <v>100</v>
      </c>
      <c r="R73" s="116">
        <f t="shared" si="8"/>
        <v>1200</v>
      </c>
      <c r="S73" s="135" t="str">
        <f t="shared" si="9"/>
        <v>I</v>
      </c>
      <c r="T73" s="135" t="str">
        <f>LOOKUP(S73,[1]Datos!$D$3:$D$6,[1]Datos!$F$3:$F$6)</f>
        <v>NO ACEPTABLE</v>
      </c>
      <c r="U73" s="116">
        <f>35+5+4+4</f>
        <v>48</v>
      </c>
      <c r="V73" s="116">
        <f>880+2</f>
        <v>882</v>
      </c>
      <c r="W73" s="116">
        <v>0</v>
      </c>
      <c r="X73" s="116">
        <v>0</v>
      </c>
      <c r="Y73" s="116">
        <v>0</v>
      </c>
      <c r="Z73" s="116">
        <f>SUM(U73:Y73)</f>
        <v>930</v>
      </c>
      <c r="AA73" s="135" t="s">
        <v>441</v>
      </c>
      <c r="AB73" s="135" t="s">
        <v>442</v>
      </c>
      <c r="AC73" s="135"/>
      <c r="AD73" s="135"/>
      <c r="AE73" s="135" t="s">
        <v>443</v>
      </c>
      <c r="AF73" s="135"/>
      <c r="AG73" s="135" t="s">
        <v>444</v>
      </c>
      <c r="AH73" s="135" t="s">
        <v>445</v>
      </c>
    </row>
    <row r="74" spans="1:994" s="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994" s="1" customFormat="1" ht="199.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994" s="1" customFormat="1" ht="246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994" s="1" customForma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994" s="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994" s="1" customForma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994" s="1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 s="1" customForma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 s="1" customForma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 s="1" customForma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s="1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s="1" customForma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s="1" customForma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s="1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s="1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100" ht="145.5" customHeight="1"/>
  </sheetData>
  <mergeCells count="44">
    <mergeCell ref="B5:B6"/>
    <mergeCell ref="C5:C6"/>
    <mergeCell ref="D5:D6"/>
    <mergeCell ref="E5:E6"/>
    <mergeCell ref="D2:AH3"/>
    <mergeCell ref="D16:D17"/>
    <mergeCell ref="E16:E17"/>
    <mergeCell ref="AD5:AH5"/>
    <mergeCell ref="U5:Z5"/>
    <mergeCell ref="D7:D11"/>
    <mergeCell ref="E7:E11"/>
    <mergeCell ref="AA5:AC5"/>
    <mergeCell ref="F5:G5"/>
    <mergeCell ref="D12:D13"/>
    <mergeCell ref="M5:S5"/>
    <mergeCell ref="H5:I5"/>
    <mergeCell ref="J5:L5"/>
    <mergeCell ref="E12:E13"/>
    <mergeCell ref="A4:AH4"/>
    <mergeCell ref="A5:A6"/>
    <mergeCell ref="E28:E41"/>
    <mergeCell ref="E42:E45"/>
    <mergeCell ref="D42:D45"/>
    <mergeCell ref="E46:E56"/>
    <mergeCell ref="E21:E23"/>
    <mergeCell ref="E24:E27"/>
    <mergeCell ref="D21:D23"/>
    <mergeCell ref="D28:D41"/>
    <mergeCell ref="D24:D27"/>
    <mergeCell ref="D46:D56"/>
    <mergeCell ref="A7:A73"/>
    <mergeCell ref="B7:B73"/>
    <mergeCell ref="C42:C56"/>
    <mergeCell ref="C21:C27"/>
    <mergeCell ref="C18:C20"/>
    <mergeCell ref="C7:C17"/>
    <mergeCell ref="C28:C41"/>
    <mergeCell ref="E68:E72"/>
    <mergeCell ref="C57:C72"/>
    <mergeCell ref="D57:D61"/>
    <mergeCell ref="D62:D67"/>
    <mergeCell ref="D68:D72"/>
    <mergeCell ref="E57:E61"/>
    <mergeCell ref="E62:E67"/>
  </mergeCells>
  <hyperlinks>
    <hyperlink ref="S6" location="Datos!D2" display="INTERPRETACIÓN DEL NIVEL DEL RIESGO (NR)"/>
    <hyperlink ref="N6" location="INTRUCTIVO!A30" display="NIVEL DE EXPOSICIÓN"/>
    <hyperlink ref="O6" location="INTRUCTIVO!A36" display="NIVEL DE PROBABILIDAD (NP= ND *NE)"/>
    <hyperlink ref="T6" location="Datos!F2" display="ACEPTABILIDAD DEL RIESGO"/>
    <hyperlink ref="Q6" location="INTRUCTIVO!A46" display="NIVEL DE CONSECUENCIA"/>
    <hyperlink ref="M6" location="INTRUCTIVO!A20" display="NIVEL DE DEFICIENCIA"/>
    <hyperlink ref="R6" location="INTRUCTIVO!A52" display="NIVEL DE RIESGO (NR) E INTERVENCIÓN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Datos!$A$3:$A$6</xm:f>
          </x14:formula1>
          <xm:sqref>N7:N20</xm:sqref>
        </x14:dataValidation>
        <x14:dataValidation type="list" allowBlank="1" showInputMessage="1" showErrorMessage="1">
          <x14:formula1>
            <xm:f>INTRUCTIVO!$C$21:$C$26</xm:f>
          </x14:formula1>
          <xm:sqref>M7:M20</xm:sqref>
        </x14:dataValidation>
        <x14:dataValidation type="list" allowBlank="1" showInputMessage="1" showErrorMessage="1">
          <x14:formula1>
            <xm:f>'C:\Users\RECTOR COLZAGA\Downloads\[MATRIZ RIESGO SAN LUIS GONZAGA.xlsx]INTRUCTIVO'!#REF!</xm:f>
          </x14:formula1>
          <xm:sqref>M21:M73 Q21:Q73</xm:sqref>
        </x14:dataValidation>
        <x14:dataValidation type="list" allowBlank="1" showInputMessage="1" showErrorMessage="1">
          <x14:formula1>
            <xm:f>'C:\Users\RECTOR COLZAGA\Downloads\[MATRIZ RIESGO SAN LUIS GONZAGA.xlsx]Datos'!#REF!</xm:f>
          </x14:formula1>
          <xm:sqref>N21:N67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9"/>
  <sheetViews>
    <sheetView topLeftCell="A20" zoomScale="80" zoomScaleNormal="80" workbookViewId="0">
      <selection activeCell="A20" sqref="A20:B20"/>
    </sheetView>
    <sheetView tabSelected="1" topLeftCell="J14" workbookViewId="1">
      <selection activeCell="N17" sqref="N17:N24"/>
    </sheetView>
  </sheetViews>
  <sheetFormatPr baseColWidth="10" defaultRowHeight="15"/>
  <cols>
    <col min="11" max="11" width="27.85546875" customWidth="1"/>
    <col min="13" max="13" width="11.42578125" style="1"/>
    <col min="15" max="16" width="11.42578125" style="1"/>
    <col min="18" max="20" width="11.42578125" style="1"/>
  </cols>
  <sheetData>
    <row r="1" spans="1:32" ht="15.75">
      <c r="A1" s="382" t="s">
        <v>285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</row>
    <row r="2" spans="1:3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  <c r="M2" s="73"/>
      <c r="N2" s="73"/>
      <c r="O2" s="73"/>
      <c r="P2" s="73"/>
      <c r="Q2" s="72"/>
      <c r="R2" s="72"/>
      <c r="S2" s="72"/>
      <c r="T2" s="72"/>
      <c r="U2" s="72"/>
      <c r="V2" s="72"/>
      <c r="W2" s="72"/>
      <c r="X2" s="72"/>
      <c r="Z2" s="72"/>
      <c r="AA2" s="72"/>
      <c r="AB2" s="72"/>
      <c r="AC2" s="72"/>
      <c r="AD2" s="72"/>
      <c r="AE2" s="72"/>
      <c r="AF2" s="72"/>
    </row>
    <row r="3" spans="1:32" ht="16.5" customHeight="1">
      <c r="A3" s="386" t="s">
        <v>289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73"/>
      <c r="M3" s="89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1"/>
      <c r="AB3" s="1"/>
      <c r="AC3" s="1"/>
      <c r="AF3" s="74"/>
    </row>
    <row r="4" spans="1:32">
      <c r="A4" s="334" t="s">
        <v>137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73"/>
      <c r="M4" s="89"/>
      <c r="N4" s="318" t="s">
        <v>278</v>
      </c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79"/>
      <c r="Z4" s="88"/>
      <c r="AA4" s="1"/>
      <c r="AB4" s="1"/>
      <c r="AC4" s="1"/>
      <c r="AF4" s="76"/>
    </row>
    <row r="5" spans="1:32" ht="15" customHeight="1">
      <c r="A5" s="334" t="s">
        <v>288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73"/>
      <c r="M5" s="89"/>
      <c r="N5" s="319" t="s">
        <v>279</v>
      </c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77"/>
      <c r="Z5" s="88"/>
      <c r="AA5" s="1"/>
      <c r="AB5" s="1"/>
      <c r="AC5" s="1"/>
      <c r="AF5" s="76"/>
    </row>
    <row r="6" spans="1:32" ht="15" customHeight="1">
      <c r="A6" s="334" t="s">
        <v>143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73"/>
      <c r="M6" s="89"/>
      <c r="N6" s="318" t="s">
        <v>280</v>
      </c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77"/>
      <c r="Z6" s="88"/>
      <c r="AA6" s="1"/>
      <c r="AB6" s="1"/>
      <c r="AC6" s="1"/>
      <c r="AF6" s="76"/>
    </row>
    <row r="7" spans="1:32" ht="29.25" customHeight="1">
      <c r="A7" s="334" t="s">
        <v>146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73"/>
      <c r="M7" s="89"/>
      <c r="N7" s="318" t="s">
        <v>281</v>
      </c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77"/>
      <c r="Z7" s="88"/>
      <c r="AA7" s="1"/>
      <c r="AB7" s="1"/>
      <c r="AC7" s="1"/>
      <c r="AF7" s="76"/>
    </row>
    <row r="8" spans="1:32" ht="24.75" customHeight="1">
      <c r="A8" s="334" t="s">
        <v>149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73"/>
      <c r="M8" s="89"/>
      <c r="N8" s="318" t="s">
        <v>282</v>
      </c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77"/>
      <c r="Z8" s="79"/>
      <c r="AA8" s="1"/>
      <c r="AB8" s="1"/>
      <c r="AC8" s="1"/>
      <c r="AF8" s="76"/>
    </row>
    <row r="9" spans="1:32" ht="12.75" customHeight="1">
      <c r="A9" s="334" t="s">
        <v>153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73"/>
      <c r="M9" s="89"/>
      <c r="N9" s="318" t="s">
        <v>283</v>
      </c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77"/>
      <c r="Z9" s="77"/>
      <c r="AA9" s="1"/>
      <c r="AB9" s="1"/>
      <c r="AC9" s="1"/>
      <c r="AF9" s="76"/>
    </row>
    <row r="10" spans="1:32" ht="26.25" customHeight="1">
      <c r="A10" s="334" t="s">
        <v>287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73"/>
      <c r="M10" s="89"/>
      <c r="N10" s="321" t="s">
        <v>284</v>
      </c>
      <c r="O10" s="322"/>
      <c r="P10" s="322"/>
      <c r="Q10" s="322"/>
      <c r="R10" s="322"/>
      <c r="S10" s="322"/>
      <c r="T10" s="322"/>
      <c r="U10" s="322"/>
      <c r="V10" s="322"/>
      <c r="W10" s="322"/>
      <c r="X10" s="323"/>
      <c r="Y10" s="77"/>
      <c r="Z10" s="77"/>
      <c r="AA10" s="1"/>
      <c r="AB10" s="1"/>
      <c r="AC10" s="1"/>
      <c r="AF10" s="76"/>
    </row>
    <row r="11" spans="1:32" ht="29.25" customHeight="1">
      <c r="A11" s="334" t="s">
        <v>158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73"/>
      <c r="M11" s="89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77"/>
      <c r="Z11" s="77"/>
      <c r="AA11" s="1"/>
      <c r="AB11" s="1"/>
      <c r="AC11" s="1"/>
      <c r="AF11" s="76"/>
    </row>
    <row r="12" spans="1:32" ht="13.5" customHeight="1">
      <c r="L12" s="73"/>
      <c r="M12" s="89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93"/>
      <c r="Y12" s="77"/>
      <c r="Z12" s="77"/>
      <c r="AA12" s="1"/>
      <c r="AB12" s="1"/>
      <c r="AC12" s="1"/>
      <c r="AF12" s="77"/>
    </row>
    <row r="13" spans="1:32">
      <c r="A13" s="387" t="s">
        <v>165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73"/>
      <c r="M13" s="89"/>
      <c r="N13" s="84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77"/>
      <c r="Z13" s="77"/>
      <c r="AA13" s="1"/>
      <c r="AB13" s="1"/>
      <c r="AC13" s="1"/>
      <c r="AF13" s="78"/>
    </row>
    <row r="14" spans="1:32" ht="50.25" customHeight="1">
      <c r="A14" s="334" t="s">
        <v>168</v>
      </c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73"/>
      <c r="M14" s="73"/>
      <c r="Y14" s="77"/>
      <c r="Z14" s="77"/>
      <c r="AA14" s="79"/>
      <c r="AB14" s="79"/>
      <c r="AC14" s="79"/>
      <c r="AF14" s="78"/>
    </row>
    <row r="15" spans="1:32" ht="15" customHeight="1">
      <c r="A15" s="383" t="s">
        <v>173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73"/>
      <c r="M15" s="73"/>
      <c r="Y15" s="77"/>
      <c r="Z15" s="77"/>
      <c r="AA15" s="77"/>
      <c r="AB15" s="77"/>
      <c r="AC15" s="77"/>
      <c r="AF15" s="78"/>
    </row>
    <row r="16" spans="1:32" ht="15" customHeight="1">
      <c r="A16" s="387" t="s">
        <v>176</v>
      </c>
      <c r="B16" s="387"/>
      <c r="C16" s="387"/>
      <c r="D16" s="387"/>
      <c r="E16" s="387"/>
      <c r="F16" s="387"/>
      <c r="G16" s="387"/>
      <c r="H16" s="387"/>
      <c r="I16" s="387"/>
      <c r="J16" s="387"/>
      <c r="K16" s="387"/>
      <c r="L16" s="73"/>
      <c r="M16" s="73"/>
      <c r="Y16" s="77"/>
      <c r="Z16" s="77"/>
      <c r="AA16" s="77"/>
      <c r="AB16" s="77"/>
      <c r="AC16" s="77"/>
      <c r="AF16" s="78"/>
    </row>
    <row r="17" spans="1:32" ht="18" customHeight="1">
      <c r="A17" s="388" t="s">
        <v>179</v>
      </c>
      <c r="B17" s="388"/>
      <c r="C17" s="388"/>
      <c r="D17" s="388"/>
      <c r="E17" s="388"/>
      <c r="F17" s="388"/>
      <c r="G17" s="388"/>
      <c r="H17" s="388"/>
      <c r="I17" s="388"/>
      <c r="J17" s="388"/>
      <c r="K17" s="388"/>
      <c r="L17" s="73"/>
      <c r="M17" s="73"/>
      <c r="Y17" s="77"/>
      <c r="Z17" s="77"/>
      <c r="AA17" s="77"/>
      <c r="AB17" s="77"/>
      <c r="AC17" s="77"/>
      <c r="AF17" s="76"/>
    </row>
    <row r="18" spans="1:32">
      <c r="L18" s="73"/>
      <c r="M18" s="73"/>
      <c r="Y18" s="77"/>
      <c r="Z18" s="77"/>
      <c r="AA18" s="77"/>
      <c r="AB18" s="77"/>
      <c r="AC18" s="77"/>
      <c r="AF18" s="76"/>
    </row>
    <row r="19" spans="1:32" ht="23.25" customHeight="1">
      <c r="L19" s="73"/>
      <c r="M19" s="73"/>
      <c r="N19" s="88"/>
      <c r="O19" s="84"/>
      <c r="P19" s="80"/>
      <c r="Q19" s="80"/>
      <c r="R19" s="88"/>
      <c r="S19" s="78"/>
      <c r="T19" s="78"/>
      <c r="U19" s="88"/>
      <c r="V19" s="78"/>
      <c r="W19" s="78"/>
      <c r="X19" s="77"/>
      <c r="Y19" s="77"/>
      <c r="Z19" s="75"/>
      <c r="AA19" s="77"/>
      <c r="AB19" s="77"/>
      <c r="AC19" s="77"/>
      <c r="AF19" s="76"/>
    </row>
    <row r="20" spans="1:32" ht="25.5" customHeight="1">
      <c r="A20" s="273" t="s">
        <v>138</v>
      </c>
      <c r="B20" s="273"/>
      <c r="C20" s="87" t="s">
        <v>139</v>
      </c>
      <c r="D20" s="287" t="s">
        <v>140</v>
      </c>
      <c r="E20" s="288"/>
      <c r="F20" s="288"/>
      <c r="G20" s="288"/>
      <c r="H20" s="288"/>
      <c r="I20" s="288"/>
      <c r="J20" s="288"/>
      <c r="K20" s="288"/>
      <c r="L20" s="288"/>
      <c r="M20" s="288"/>
      <c r="S20"/>
      <c r="T20"/>
      <c r="AB20" s="77"/>
      <c r="AC20" s="77"/>
      <c r="AF20" s="76"/>
    </row>
    <row r="21" spans="1:32" ht="38.25" customHeight="1">
      <c r="A21" s="274" t="s">
        <v>141</v>
      </c>
      <c r="B21" s="274"/>
      <c r="C21" s="289">
        <v>10</v>
      </c>
      <c r="D21" s="306" t="s">
        <v>142</v>
      </c>
      <c r="E21" s="272"/>
      <c r="F21" s="272"/>
      <c r="G21" s="272"/>
      <c r="H21" s="272"/>
      <c r="I21" s="272"/>
      <c r="J21" s="272"/>
      <c r="K21" s="272"/>
      <c r="L21" s="272"/>
      <c r="M21" s="272"/>
      <c r="P21"/>
      <c r="Q21" s="79"/>
      <c r="R21" s="79"/>
      <c r="S21" s="79"/>
      <c r="T21" s="79"/>
      <c r="U21" s="79"/>
      <c r="V21" s="79"/>
      <c r="W21" s="79"/>
      <c r="X21" s="79"/>
      <c r="Y21" s="79"/>
      <c r="Z21" s="79"/>
      <c r="AB21" s="77"/>
      <c r="AC21" s="77"/>
      <c r="AF21" s="77"/>
    </row>
    <row r="22" spans="1:32" ht="15" customHeight="1">
      <c r="A22" s="274"/>
      <c r="B22" s="274"/>
      <c r="C22" s="289"/>
      <c r="D22" s="306"/>
      <c r="E22" s="272"/>
      <c r="F22" s="272"/>
      <c r="G22" s="272"/>
      <c r="H22" s="272"/>
      <c r="I22" s="272"/>
      <c r="J22" s="272"/>
      <c r="K22" s="272"/>
      <c r="L22" s="272"/>
      <c r="M22" s="272"/>
      <c r="P22" s="384" t="s">
        <v>183</v>
      </c>
      <c r="Q22" s="384"/>
      <c r="R22" s="372" t="s">
        <v>184</v>
      </c>
      <c r="S22" s="373"/>
      <c r="T22" s="324" t="s">
        <v>185</v>
      </c>
      <c r="U22" s="325"/>
      <c r="V22" s="335" t="s">
        <v>209</v>
      </c>
      <c r="W22" s="336"/>
      <c r="X22" s="339" t="s">
        <v>299</v>
      </c>
      <c r="Y22" s="340"/>
      <c r="Z22" s="77"/>
      <c r="AB22" s="77"/>
      <c r="AC22" s="77"/>
      <c r="AF22" s="77"/>
    </row>
    <row r="23" spans="1:32" ht="15" customHeight="1">
      <c r="A23" s="274" t="s">
        <v>144</v>
      </c>
      <c r="B23" s="274"/>
      <c r="C23" s="289">
        <v>6</v>
      </c>
      <c r="D23" s="306" t="s">
        <v>145</v>
      </c>
      <c r="E23" s="272"/>
      <c r="F23" s="272"/>
      <c r="G23" s="272"/>
      <c r="H23" s="272"/>
      <c r="I23" s="272"/>
      <c r="J23" s="272"/>
      <c r="K23" s="272"/>
      <c r="L23" s="272"/>
      <c r="M23" s="272"/>
      <c r="P23" s="384"/>
      <c r="Q23" s="384"/>
      <c r="R23" s="374"/>
      <c r="S23" s="375"/>
      <c r="T23" s="326"/>
      <c r="U23" s="327"/>
      <c r="V23" s="337"/>
      <c r="W23" s="338"/>
      <c r="X23" s="341"/>
      <c r="Y23" s="342"/>
      <c r="Z23" s="77"/>
      <c r="AB23" s="77"/>
      <c r="AC23" s="77"/>
      <c r="AF23" s="77"/>
    </row>
    <row r="24" spans="1:32">
      <c r="A24" s="274"/>
      <c r="B24" s="274"/>
      <c r="C24" s="289"/>
      <c r="D24" s="306"/>
      <c r="E24" s="272"/>
      <c r="F24" s="272"/>
      <c r="G24" s="272"/>
      <c r="H24" s="272"/>
      <c r="I24" s="272"/>
      <c r="J24" s="272"/>
      <c r="K24" s="272"/>
      <c r="L24" s="272"/>
      <c r="M24" s="272"/>
      <c r="P24" s="385" t="s">
        <v>290</v>
      </c>
      <c r="Q24" s="90" t="s">
        <v>194</v>
      </c>
      <c r="R24" s="376" t="s">
        <v>190</v>
      </c>
      <c r="S24" s="377"/>
      <c r="T24" s="361" t="s">
        <v>191</v>
      </c>
      <c r="U24" s="362"/>
      <c r="V24" s="328" t="s">
        <v>216</v>
      </c>
      <c r="W24" s="329"/>
      <c r="X24" s="343" t="s">
        <v>258</v>
      </c>
      <c r="Y24" s="344"/>
      <c r="Z24" s="77"/>
      <c r="AB24" s="77"/>
      <c r="AC24" s="77"/>
      <c r="AF24" s="76"/>
    </row>
    <row r="25" spans="1:32" ht="15" customHeight="1">
      <c r="A25" s="274" t="s">
        <v>147</v>
      </c>
      <c r="B25" s="274"/>
      <c r="C25" s="289">
        <v>2</v>
      </c>
      <c r="D25" s="306" t="s">
        <v>148</v>
      </c>
      <c r="E25" s="272"/>
      <c r="F25" s="272"/>
      <c r="G25" s="272"/>
      <c r="H25" s="272"/>
      <c r="I25" s="272"/>
      <c r="J25" s="272"/>
      <c r="K25" s="272"/>
      <c r="L25" s="272"/>
      <c r="M25" s="272"/>
      <c r="P25" s="385"/>
      <c r="Q25" s="90" t="s">
        <v>197</v>
      </c>
      <c r="R25" s="378"/>
      <c r="S25" s="379"/>
      <c r="T25" s="363"/>
      <c r="U25" s="364"/>
      <c r="V25" s="330"/>
      <c r="W25" s="331"/>
      <c r="X25" s="343" t="s">
        <v>260</v>
      </c>
      <c r="Y25" s="344"/>
      <c r="Z25" s="77"/>
      <c r="AB25" s="77"/>
      <c r="AC25" s="77"/>
      <c r="AF25" s="76"/>
    </row>
    <row r="26" spans="1:32">
      <c r="A26" s="274"/>
      <c r="B26" s="274"/>
      <c r="C26" s="289"/>
      <c r="D26" s="306"/>
      <c r="E26" s="272"/>
      <c r="F26" s="272"/>
      <c r="G26" s="272"/>
      <c r="H26" s="272"/>
      <c r="I26" s="272"/>
      <c r="J26" s="272"/>
      <c r="K26" s="272"/>
      <c r="L26" s="272"/>
      <c r="M26" s="272"/>
      <c r="P26" s="385"/>
      <c r="Q26" s="90" t="s">
        <v>199</v>
      </c>
      <c r="R26" s="378"/>
      <c r="S26" s="379"/>
      <c r="T26" s="365" t="s">
        <v>198</v>
      </c>
      <c r="U26" s="366"/>
      <c r="V26" s="330"/>
      <c r="W26" s="331"/>
      <c r="X26" s="343" t="s">
        <v>263</v>
      </c>
      <c r="Y26" s="344"/>
      <c r="Z26" s="77"/>
      <c r="AB26" s="77"/>
      <c r="AC26" s="77"/>
      <c r="AF26" s="76"/>
    </row>
    <row r="27" spans="1:32" ht="15" customHeight="1">
      <c r="A27" s="274" t="s">
        <v>150</v>
      </c>
      <c r="B27" s="274"/>
      <c r="C27" s="289" t="s">
        <v>151</v>
      </c>
      <c r="D27" s="306" t="s">
        <v>152</v>
      </c>
      <c r="E27" s="272"/>
      <c r="F27" s="272"/>
      <c r="G27" s="272"/>
      <c r="H27" s="272"/>
      <c r="I27" s="272"/>
      <c r="J27" s="272"/>
      <c r="K27" s="272"/>
      <c r="L27" s="272"/>
      <c r="M27" s="272"/>
      <c r="P27" s="385"/>
      <c r="Q27" s="90" t="s">
        <v>202</v>
      </c>
      <c r="R27" s="378"/>
      <c r="S27" s="379"/>
      <c r="T27" s="365" t="s">
        <v>200</v>
      </c>
      <c r="U27" s="366"/>
      <c r="V27" s="332"/>
      <c r="W27" s="333"/>
      <c r="X27" s="343" t="s">
        <v>265</v>
      </c>
      <c r="Y27" s="344"/>
      <c r="Z27" s="77"/>
      <c r="AB27" s="77"/>
      <c r="AC27" s="77"/>
      <c r="AF27" s="76"/>
    </row>
    <row r="28" spans="1:32" ht="15" customHeight="1">
      <c r="A28" s="274"/>
      <c r="B28" s="274"/>
      <c r="C28" s="289"/>
      <c r="D28" s="306"/>
      <c r="E28" s="272"/>
      <c r="F28" s="272"/>
      <c r="G28" s="272"/>
      <c r="H28" s="272"/>
      <c r="I28" s="272"/>
      <c r="J28" s="272"/>
      <c r="K28" s="272"/>
      <c r="L28" s="272"/>
      <c r="M28" s="272"/>
      <c r="P28" s="385"/>
      <c r="Q28" s="90" t="s">
        <v>208</v>
      </c>
      <c r="R28" s="378"/>
      <c r="S28" s="379"/>
      <c r="T28" s="365" t="s">
        <v>203</v>
      </c>
      <c r="U28" s="366"/>
      <c r="V28" s="328" t="s">
        <v>232</v>
      </c>
      <c r="W28" s="329"/>
      <c r="X28" s="343" t="s">
        <v>268</v>
      </c>
      <c r="Y28" s="344"/>
      <c r="Z28" s="77"/>
      <c r="AB28" s="77"/>
      <c r="AC28" s="77"/>
      <c r="AF28" s="76"/>
    </row>
    <row r="29" spans="1:32" ht="15" customHeight="1">
      <c r="A29" s="98"/>
      <c r="B29" s="99"/>
      <c r="C29" s="99"/>
      <c r="D29" s="99"/>
      <c r="E29" s="78"/>
      <c r="F29" s="78"/>
      <c r="G29" s="78"/>
      <c r="H29" s="78"/>
      <c r="I29" s="78"/>
      <c r="J29" s="78"/>
      <c r="K29" s="78"/>
      <c r="L29" s="78"/>
      <c r="M29" s="78"/>
      <c r="P29" s="385"/>
      <c r="Q29" s="90" t="s">
        <v>214</v>
      </c>
      <c r="R29" s="380"/>
      <c r="S29" s="381"/>
      <c r="T29" s="88"/>
      <c r="U29" s="85"/>
      <c r="V29" s="332"/>
      <c r="W29" s="333"/>
      <c r="X29" s="345" t="s">
        <v>271</v>
      </c>
      <c r="Y29" s="346"/>
      <c r="Z29" s="77"/>
      <c r="AB29" s="77"/>
      <c r="AC29" s="77"/>
      <c r="AF29" s="76"/>
    </row>
    <row r="30" spans="1:32" ht="15" customHeight="1">
      <c r="A30" s="275" t="s">
        <v>154</v>
      </c>
      <c r="B30" s="275"/>
      <c r="C30" s="87" t="s">
        <v>155</v>
      </c>
      <c r="D30" s="316" t="s">
        <v>140</v>
      </c>
      <c r="E30" s="317"/>
      <c r="F30" s="317"/>
      <c r="G30" s="317"/>
      <c r="H30" s="317"/>
      <c r="I30" s="317"/>
      <c r="J30" s="317"/>
      <c r="K30" s="317"/>
      <c r="L30" s="317"/>
      <c r="M30" s="317"/>
      <c r="P30" s="385"/>
      <c r="Q30" s="90" t="s">
        <v>221</v>
      </c>
      <c r="R30" s="349" t="s">
        <v>215</v>
      </c>
      <c r="S30" s="350"/>
      <c r="T30" s="88"/>
      <c r="U30" s="85"/>
      <c r="V30" s="328" t="s">
        <v>237</v>
      </c>
      <c r="W30" s="329"/>
      <c r="X30" s="347"/>
      <c r="Y30" s="348"/>
      <c r="Z30" s="77"/>
      <c r="AB30" s="77"/>
      <c r="AC30" s="77"/>
      <c r="AF30" s="76"/>
    </row>
    <row r="31" spans="1:32" ht="27" customHeight="1">
      <c r="A31" s="274" t="s">
        <v>156</v>
      </c>
      <c r="B31" s="274"/>
      <c r="C31" s="86">
        <v>4</v>
      </c>
      <c r="D31" s="306" t="s">
        <v>157</v>
      </c>
      <c r="E31" s="272"/>
      <c r="F31" s="272"/>
      <c r="G31" s="272"/>
      <c r="H31" s="272"/>
      <c r="I31" s="272"/>
      <c r="J31" s="272"/>
      <c r="K31" s="272"/>
      <c r="L31" s="272"/>
      <c r="M31" s="272"/>
      <c r="P31" s="385"/>
      <c r="Q31" s="94" t="s">
        <v>226</v>
      </c>
      <c r="R31" s="351"/>
      <c r="S31" s="352"/>
      <c r="T31" s="88"/>
      <c r="U31" s="85"/>
      <c r="V31" s="330"/>
      <c r="W31" s="331"/>
      <c r="X31" s="78"/>
      <c r="Y31" s="78"/>
      <c r="Z31" s="77"/>
      <c r="AB31" s="77"/>
      <c r="AC31" s="77"/>
      <c r="AF31" s="76"/>
    </row>
    <row r="32" spans="1:32" ht="25.5" customHeight="1">
      <c r="A32" s="274" t="s">
        <v>159</v>
      </c>
      <c r="B32" s="274"/>
      <c r="C32" s="86">
        <v>3</v>
      </c>
      <c r="D32" s="306" t="s">
        <v>160</v>
      </c>
      <c r="E32" s="272"/>
      <c r="F32" s="272"/>
      <c r="G32" s="272"/>
      <c r="H32" s="272"/>
      <c r="I32" s="272"/>
      <c r="J32" s="272"/>
      <c r="K32" s="272"/>
      <c r="L32" s="272"/>
      <c r="M32" s="272"/>
      <c r="P32" s="369" t="s">
        <v>230</v>
      </c>
      <c r="Q32" s="367" t="s">
        <v>231</v>
      </c>
      <c r="R32" s="351"/>
      <c r="S32" s="352"/>
      <c r="T32" s="88"/>
      <c r="U32" s="85"/>
      <c r="V32" s="330"/>
      <c r="W32" s="331"/>
      <c r="X32" s="78"/>
      <c r="Y32" s="78"/>
      <c r="Z32" s="77"/>
      <c r="AB32" s="77"/>
      <c r="AC32" s="77"/>
      <c r="AF32" s="77"/>
    </row>
    <row r="33" spans="1:32" ht="15" customHeight="1">
      <c r="A33" s="276" t="s">
        <v>161</v>
      </c>
      <c r="B33" s="277"/>
      <c r="C33" s="86">
        <v>2</v>
      </c>
      <c r="D33" s="306" t="s">
        <v>162</v>
      </c>
      <c r="E33" s="272"/>
      <c r="F33" s="272"/>
      <c r="G33" s="272"/>
      <c r="H33" s="272"/>
      <c r="I33" s="272"/>
      <c r="J33" s="272"/>
      <c r="K33" s="272"/>
      <c r="L33" s="272"/>
      <c r="M33" s="272"/>
      <c r="P33" s="370"/>
      <c r="Q33" s="368"/>
      <c r="R33" s="351"/>
      <c r="S33" s="352"/>
      <c r="T33" s="88"/>
      <c r="U33" s="85"/>
      <c r="V33" s="330"/>
      <c r="W33" s="331"/>
      <c r="X33" s="78"/>
      <c r="Y33" s="78"/>
      <c r="Z33" s="77"/>
      <c r="AB33" s="77"/>
      <c r="AC33" s="77"/>
      <c r="AF33" s="77"/>
    </row>
    <row r="34" spans="1:32" ht="25.5" customHeight="1">
      <c r="A34" s="276" t="s">
        <v>163</v>
      </c>
      <c r="B34" s="277"/>
      <c r="C34" s="86">
        <v>1</v>
      </c>
      <c r="D34" s="306" t="s">
        <v>164</v>
      </c>
      <c r="E34" s="272"/>
      <c r="F34" s="272"/>
      <c r="G34" s="272"/>
      <c r="H34" s="272"/>
      <c r="I34" s="272"/>
      <c r="J34" s="272"/>
      <c r="K34" s="272"/>
      <c r="L34" s="272"/>
      <c r="M34" s="272"/>
      <c r="P34" s="370"/>
      <c r="Q34" s="367" t="s">
        <v>235</v>
      </c>
      <c r="R34" s="353"/>
      <c r="S34" s="354"/>
      <c r="T34" s="88"/>
      <c r="U34" s="85"/>
      <c r="V34" s="330"/>
      <c r="W34" s="331"/>
      <c r="X34" s="78"/>
      <c r="Y34" s="78"/>
      <c r="Z34" s="77"/>
      <c r="AB34" s="77"/>
      <c r="AC34" s="77"/>
      <c r="AF34" s="77"/>
    </row>
    <row r="35" spans="1:32" ht="15" customHeight="1">
      <c r="A35" s="100"/>
      <c r="B35" s="101"/>
      <c r="C35" s="101"/>
      <c r="D35" s="101"/>
      <c r="E35" s="101"/>
      <c r="F35" s="101"/>
      <c r="G35" s="1"/>
      <c r="H35" s="1"/>
      <c r="I35" s="1"/>
      <c r="J35" s="1"/>
      <c r="K35" s="1"/>
      <c r="L35" s="1"/>
      <c r="P35" s="370"/>
      <c r="Q35" s="368"/>
      <c r="R35" s="349" t="s">
        <v>236</v>
      </c>
      <c r="S35" s="350"/>
      <c r="T35" s="88"/>
      <c r="U35" s="85"/>
      <c r="V35" s="332"/>
      <c r="W35" s="333"/>
      <c r="X35" s="78"/>
      <c r="Y35" s="78"/>
      <c r="Z35" s="77"/>
      <c r="AB35" s="77"/>
      <c r="AC35" s="77"/>
      <c r="AF35" s="77"/>
    </row>
    <row r="36" spans="1:32" ht="38.25" customHeight="1">
      <c r="A36" s="278" t="s">
        <v>166</v>
      </c>
      <c r="B36" s="279"/>
      <c r="C36" s="87" t="s">
        <v>167</v>
      </c>
      <c r="D36" s="316" t="s">
        <v>140</v>
      </c>
      <c r="E36" s="317"/>
      <c r="F36" s="317"/>
      <c r="G36" s="317"/>
      <c r="H36" s="317"/>
      <c r="I36" s="317"/>
      <c r="J36" s="317"/>
      <c r="K36" s="317"/>
      <c r="L36" s="317"/>
      <c r="M36" s="317"/>
      <c r="P36" s="370"/>
      <c r="Q36" s="367" t="s">
        <v>242</v>
      </c>
      <c r="R36" s="351"/>
      <c r="S36" s="352"/>
      <c r="T36" s="88"/>
      <c r="U36" s="85"/>
      <c r="V36" s="328" t="s">
        <v>250</v>
      </c>
      <c r="W36" s="329"/>
      <c r="X36" s="78"/>
      <c r="Y36" s="78"/>
      <c r="Z36" s="77"/>
      <c r="AB36" s="77"/>
      <c r="AC36" s="77"/>
      <c r="AF36" s="77"/>
    </row>
    <row r="37" spans="1:32" ht="15" customHeight="1">
      <c r="A37" s="280" t="s">
        <v>141</v>
      </c>
      <c r="B37" s="281"/>
      <c r="C37" s="289" t="s">
        <v>169</v>
      </c>
      <c r="D37" s="306" t="s">
        <v>170</v>
      </c>
      <c r="E37" s="272"/>
      <c r="F37" s="272"/>
      <c r="G37" s="272"/>
      <c r="H37" s="272"/>
      <c r="I37" s="272"/>
      <c r="J37" s="272"/>
      <c r="K37" s="272"/>
      <c r="L37" s="272"/>
      <c r="M37" s="272"/>
      <c r="P37" s="370"/>
      <c r="Q37" s="368"/>
      <c r="R37" s="351"/>
      <c r="S37" s="352"/>
      <c r="T37" s="88"/>
      <c r="U37" s="85"/>
      <c r="V37" s="332"/>
      <c r="W37" s="333"/>
      <c r="X37" s="78"/>
      <c r="Y37" s="78"/>
      <c r="Z37" s="77"/>
      <c r="AB37" s="77"/>
      <c r="AC37" s="77"/>
      <c r="AF37" s="77"/>
    </row>
    <row r="38" spans="1:32" ht="15" customHeight="1">
      <c r="A38" s="282"/>
      <c r="B38" s="283"/>
      <c r="C38" s="289"/>
      <c r="D38" s="306"/>
      <c r="E38" s="272"/>
      <c r="F38" s="272"/>
      <c r="G38" s="272"/>
      <c r="H38" s="272"/>
      <c r="I38" s="272"/>
      <c r="J38" s="272"/>
      <c r="K38" s="272"/>
      <c r="L38" s="272"/>
      <c r="M38" s="272"/>
      <c r="P38" s="370"/>
      <c r="Q38" s="367" t="s">
        <v>246</v>
      </c>
      <c r="R38" s="351"/>
      <c r="S38" s="352"/>
      <c r="T38" s="88"/>
      <c r="U38" s="85"/>
      <c r="V38" s="328" t="s">
        <v>254</v>
      </c>
      <c r="W38" s="329"/>
      <c r="X38" s="78"/>
      <c r="Y38" s="78"/>
      <c r="Z38" s="77"/>
      <c r="AB38" s="77"/>
      <c r="AC38" s="77"/>
      <c r="AF38" s="77"/>
    </row>
    <row r="39" spans="1:32" ht="51" customHeight="1">
      <c r="A39" s="280" t="s">
        <v>144</v>
      </c>
      <c r="B39" s="281"/>
      <c r="C39" s="289" t="s">
        <v>171</v>
      </c>
      <c r="D39" s="306" t="s">
        <v>172</v>
      </c>
      <c r="E39" s="272"/>
      <c r="F39" s="272"/>
      <c r="G39" s="272"/>
      <c r="H39" s="272"/>
      <c r="I39" s="272"/>
      <c r="J39" s="272"/>
      <c r="K39" s="272"/>
      <c r="L39" s="272"/>
      <c r="M39" s="272"/>
      <c r="P39" s="370"/>
      <c r="Q39" s="368"/>
      <c r="R39" s="353"/>
      <c r="S39" s="354"/>
      <c r="T39" s="88"/>
      <c r="U39" s="85"/>
      <c r="V39" s="332"/>
      <c r="W39" s="333"/>
      <c r="X39" s="78"/>
      <c r="Y39" s="78"/>
      <c r="Z39" s="77"/>
      <c r="AB39" s="77"/>
      <c r="AC39" s="77"/>
      <c r="AF39" s="77"/>
    </row>
    <row r="40" spans="1:32">
      <c r="A40" s="282"/>
      <c r="B40" s="283"/>
      <c r="C40" s="289"/>
      <c r="D40" s="306"/>
      <c r="E40" s="272"/>
      <c r="F40" s="272"/>
      <c r="G40" s="272"/>
      <c r="H40" s="272"/>
      <c r="I40" s="272"/>
      <c r="J40" s="272"/>
      <c r="K40" s="272"/>
      <c r="L40" s="272"/>
      <c r="M40" s="272"/>
      <c r="P40" s="370"/>
      <c r="Q40" s="367" t="s">
        <v>249</v>
      </c>
      <c r="R40" s="355" t="s">
        <v>247</v>
      </c>
      <c r="S40" s="356"/>
      <c r="T40" s="88"/>
      <c r="U40" s="85"/>
      <c r="V40" s="85"/>
      <c r="W40" s="88"/>
      <c r="X40" s="78"/>
      <c r="Y40" s="78"/>
      <c r="Z40" s="77"/>
      <c r="AB40" s="77"/>
      <c r="AC40" s="77"/>
      <c r="AF40" s="77"/>
    </row>
    <row r="41" spans="1:32" ht="44.25" customHeight="1">
      <c r="A41" s="280" t="s">
        <v>147</v>
      </c>
      <c r="B41" s="281"/>
      <c r="C41" s="289" t="s">
        <v>174</v>
      </c>
      <c r="D41" s="306" t="s">
        <v>175</v>
      </c>
      <c r="E41" s="272"/>
      <c r="F41" s="272"/>
      <c r="G41" s="272"/>
      <c r="H41" s="272"/>
      <c r="I41" s="272"/>
      <c r="J41" s="272"/>
      <c r="K41" s="272"/>
      <c r="L41" s="272"/>
      <c r="M41" s="272"/>
      <c r="P41" s="370"/>
      <c r="Q41" s="368"/>
      <c r="R41" s="357"/>
      <c r="S41" s="358"/>
      <c r="T41" s="88"/>
      <c r="U41" s="85"/>
      <c r="V41" s="85"/>
      <c r="W41" s="88"/>
      <c r="X41" s="78"/>
      <c r="Y41" s="78"/>
      <c r="Z41" s="77"/>
      <c r="AB41" s="77"/>
      <c r="AC41" s="77"/>
      <c r="AF41" s="77"/>
    </row>
    <row r="42" spans="1:32">
      <c r="A42" s="282"/>
      <c r="B42" s="283"/>
      <c r="C42" s="289"/>
      <c r="D42" s="306"/>
      <c r="E42" s="272"/>
      <c r="F42" s="272"/>
      <c r="G42" s="272"/>
      <c r="H42" s="272"/>
      <c r="I42" s="272"/>
      <c r="J42" s="272"/>
      <c r="K42" s="272"/>
      <c r="L42" s="272"/>
      <c r="M42" s="272"/>
      <c r="P42" s="370"/>
      <c r="Q42" s="367" t="s">
        <v>253</v>
      </c>
      <c r="R42" s="357"/>
      <c r="S42" s="358"/>
      <c r="T42" s="88"/>
      <c r="U42" s="85"/>
      <c r="V42" s="85"/>
      <c r="W42" s="88"/>
      <c r="X42" s="78"/>
      <c r="Y42" s="78"/>
      <c r="Z42" s="77"/>
      <c r="AB42" s="77"/>
      <c r="AC42" s="77"/>
      <c r="AF42" s="77"/>
    </row>
    <row r="43" spans="1:32" ht="62.25" customHeight="1">
      <c r="A43" s="280" t="s">
        <v>150</v>
      </c>
      <c r="B43" s="281"/>
      <c r="C43" s="289" t="s">
        <v>177</v>
      </c>
      <c r="D43" s="306" t="s">
        <v>178</v>
      </c>
      <c r="E43" s="272"/>
      <c r="F43" s="272"/>
      <c r="G43" s="272"/>
      <c r="H43" s="272"/>
      <c r="I43" s="272"/>
      <c r="J43" s="272"/>
      <c r="K43" s="272"/>
      <c r="L43" s="272"/>
      <c r="M43" s="272"/>
      <c r="P43" s="370"/>
      <c r="Q43" s="368"/>
      <c r="R43" s="357"/>
      <c r="S43" s="358"/>
      <c r="T43" s="88"/>
      <c r="U43" s="85"/>
      <c r="V43" s="85"/>
      <c r="W43" s="88"/>
      <c r="X43" s="78"/>
      <c r="Y43" s="78"/>
      <c r="Z43" s="77"/>
      <c r="AB43" s="77"/>
      <c r="AC43" s="77"/>
      <c r="AF43" s="77"/>
    </row>
    <row r="44" spans="1:32">
      <c r="A44" s="282"/>
      <c r="B44" s="283"/>
      <c r="C44" s="289"/>
      <c r="D44" s="306"/>
      <c r="E44" s="272"/>
      <c r="F44" s="272"/>
      <c r="G44" s="272"/>
      <c r="H44" s="272"/>
      <c r="I44" s="272"/>
      <c r="J44" s="272"/>
      <c r="K44" s="272"/>
      <c r="L44" s="272"/>
      <c r="M44" s="272"/>
      <c r="P44" s="370"/>
      <c r="Q44" s="367" t="s">
        <v>257</v>
      </c>
      <c r="R44" s="359"/>
      <c r="S44" s="360"/>
      <c r="T44" s="88"/>
      <c r="U44" s="85"/>
      <c r="V44" s="85"/>
      <c r="W44" s="88"/>
      <c r="X44" s="78"/>
      <c r="Y44" s="78"/>
      <c r="Z44" s="77"/>
      <c r="AB44" s="77"/>
      <c r="AC44" s="77"/>
      <c r="AF44" s="77"/>
    </row>
    <row r="45" spans="1:32" ht="86.25" customHeight="1">
      <c r="A45" s="98"/>
      <c r="B45" s="99"/>
      <c r="C45" s="99"/>
      <c r="D45" s="99"/>
      <c r="E45" s="99"/>
      <c r="F45" s="76"/>
      <c r="G45" s="76"/>
      <c r="H45" s="76"/>
      <c r="I45" s="76"/>
      <c r="J45" s="76"/>
      <c r="K45" s="76"/>
      <c r="L45" s="76"/>
      <c r="M45" s="76"/>
      <c r="P45" s="370"/>
      <c r="Q45" s="368"/>
      <c r="R45" s="355" t="s">
        <v>255</v>
      </c>
      <c r="S45" s="356"/>
      <c r="T45" s="88"/>
      <c r="U45" s="85"/>
      <c r="V45" s="85"/>
      <c r="W45" s="88"/>
      <c r="X45" s="78"/>
      <c r="Y45" s="78"/>
      <c r="Z45" s="77"/>
      <c r="AD45" s="77"/>
    </row>
    <row r="46" spans="1:32" ht="38.25" customHeight="1">
      <c r="A46" s="284" t="s">
        <v>180</v>
      </c>
      <c r="B46" s="285"/>
      <c r="C46" s="87" t="s">
        <v>181</v>
      </c>
      <c r="D46" s="307" t="s">
        <v>182</v>
      </c>
      <c r="E46" s="307"/>
      <c r="F46" s="307"/>
      <c r="G46" s="307"/>
      <c r="H46" s="307"/>
      <c r="I46" s="287"/>
      <c r="J46" s="76"/>
      <c r="K46" s="76"/>
      <c r="L46" s="76"/>
      <c r="M46" s="76"/>
      <c r="P46" s="371"/>
      <c r="Q46" s="91" t="s">
        <v>259</v>
      </c>
      <c r="R46" s="357"/>
      <c r="S46" s="358"/>
      <c r="T46" s="88"/>
      <c r="U46" s="85"/>
      <c r="V46" s="85"/>
      <c r="W46" s="88"/>
      <c r="X46" s="78"/>
      <c r="Y46" s="78"/>
      <c r="Z46" s="77"/>
      <c r="AD46" s="77"/>
    </row>
    <row r="47" spans="1:32" ht="38.25">
      <c r="A47" s="276" t="s">
        <v>186</v>
      </c>
      <c r="B47" s="277"/>
      <c r="C47" s="86">
        <v>100</v>
      </c>
      <c r="D47" s="305" t="s">
        <v>187</v>
      </c>
      <c r="E47" s="289"/>
      <c r="F47" s="289"/>
      <c r="G47" s="289"/>
      <c r="H47" s="289"/>
      <c r="I47" s="289"/>
      <c r="J47" s="76"/>
      <c r="K47" s="76"/>
      <c r="L47" s="76"/>
      <c r="M47" s="76"/>
      <c r="P47" s="369" t="s">
        <v>262</v>
      </c>
      <c r="Q47" s="92" t="s">
        <v>264</v>
      </c>
      <c r="R47" s="357"/>
      <c r="S47" s="358"/>
      <c r="T47" s="88"/>
      <c r="U47" s="85"/>
      <c r="V47" s="85"/>
      <c r="W47" s="88"/>
      <c r="X47" s="78"/>
      <c r="Y47" s="78"/>
      <c r="Z47" s="77"/>
    </row>
    <row r="48" spans="1:32">
      <c r="A48" s="276" t="s">
        <v>188</v>
      </c>
      <c r="B48" s="277"/>
      <c r="C48" s="86">
        <v>60</v>
      </c>
      <c r="D48" s="305" t="s">
        <v>189</v>
      </c>
      <c r="E48" s="289"/>
      <c r="F48" s="289"/>
      <c r="G48" s="289"/>
      <c r="H48" s="289"/>
      <c r="I48" s="289"/>
      <c r="J48" s="76"/>
      <c r="K48" s="76"/>
      <c r="L48" s="76"/>
      <c r="M48" s="76"/>
      <c r="P48" s="370"/>
      <c r="Q48" s="92" t="s">
        <v>267</v>
      </c>
      <c r="R48" s="357"/>
      <c r="S48" s="358"/>
      <c r="T48" s="88"/>
      <c r="U48" s="85"/>
      <c r="V48" s="85"/>
      <c r="W48" s="88"/>
      <c r="X48" s="78"/>
      <c r="Y48" s="78"/>
      <c r="Z48" s="77"/>
    </row>
    <row r="49" spans="1:26" ht="38.25">
      <c r="A49" s="276" t="s">
        <v>192</v>
      </c>
      <c r="B49" s="277"/>
      <c r="C49" s="86">
        <v>25</v>
      </c>
      <c r="D49" s="305" t="s">
        <v>193</v>
      </c>
      <c r="E49" s="289"/>
      <c r="F49" s="289"/>
      <c r="G49" s="289"/>
      <c r="H49" s="289"/>
      <c r="I49" s="289"/>
      <c r="J49" s="75"/>
      <c r="K49" s="75"/>
      <c r="L49" s="78"/>
      <c r="M49" s="78"/>
      <c r="P49" s="370"/>
      <c r="Q49" s="92" t="s">
        <v>270</v>
      </c>
      <c r="R49" s="357"/>
      <c r="S49" s="358"/>
      <c r="T49" s="88"/>
      <c r="U49" s="85"/>
      <c r="V49" s="85"/>
      <c r="W49" s="88"/>
      <c r="X49" s="78"/>
      <c r="Y49" s="78"/>
      <c r="Z49" s="77"/>
    </row>
    <row r="50" spans="1:26" ht="15" customHeight="1">
      <c r="A50" s="276" t="s">
        <v>195</v>
      </c>
      <c r="B50" s="277"/>
      <c r="C50" s="86">
        <v>10</v>
      </c>
      <c r="D50" s="308" t="s">
        <v>196</v>
      </c>
      <c r="E50" s="309"/>
      <c r="F50" s="309"/>
      <c r="G50" s="309"/>
      <c r="H50" s="309"/>
      <c r="I50" s="309"/>
      <c r="J50" s="75"/>
      <c r="K50" s="75"/>
      <c r="L50" s="78"/>
      <c r="M50" s="78"/>
      <c r="P50" s="370"/>
      <c r="Q50" s="92" t="s">
        <v>273</v>
      </c>
      <c r="R50" s="357"/>
      <c r="S50" s="358"/>
      <c r="T50" s="88"/>
      <c r="U50" s="85"/>
      <c r="V50" s="85"/>
      <c r="W50" s="88"/>
      <c r="X50" s="78"/>
      <c r="Y50" s="78"/>
      <c r="Z50" s="77"/>
    </row>
    <row r="51" spans="1:26" ht="51">
      <c r="A51" s="102"/>
      <c r="B51" s="103"/>
      <c r="C51" s="103"/>
      <c r="D51" s="103"/>
      <c r="E51" s="103"/>
      <c r="F51" s="1"/>
      <c r="G51" s="1"/>
      <c r="H51" s="1"/>
      <c r="I51" s="1"/>
      <c r="J51" s="78"/>
      <c r="K51" s="78"/>
      <c r="L51" s="78"/>
      <c r="M51" s="78"/>
      <c r="P51" s="370"/>
      <c r="Q51" s="92" t="s">
        <v>275</v>
      </c>
      <c r="R51" s="359"/>
      <c r="S51" s="360"/>
      <c r="T51" s="88"/>
      <c r="U51" s="85"/>
      <c r="V51" s="85"/>
      <c r="W51" s="88"/>
      <c r="X51" s="78"/>
      <c r="Y51" s="78"/>
      <c r="Z51" s="77"/>
    </row>
    <row r="52" spans="1:26" ht="25.5" customHeight="1">
      <c r="A52" s="310" t="s">
        <v>201</v>
      </c>
      <c r="B52" s="311"/>
      <c r="C52" s="312"/>
      <c r="D52" s="307" t="s">
        <v>166</v>
      </c>
      <c r="E52" s="307"/>
      <c r="F52" s="307"/>
      <c r="G52" s="287"/>
      <c r="H52" s="1"/>
      <c r="I52" s="1"/>
      <c r="J52" s="78"/>
      <c r="K52" s="78"/>
      <c r="L52" s="78"/>
      <c r="M52" s="78"/>
      <c r="P52" s="371"/>
      <c r="Q52" s="92" t="s">
        <v>276</v>
      </c>
      <c r="R52" s="80"/>
      <c r="S52" s="80"/>
      <c r="T52" s="88"/>
      <c r="U52" s="78"/>
      <c r="V52" s="85"/>
      <c r="W52" s="88"/>
      <c r="X52" s="78"/>
      <c r="Y52" s="78"/>
      <c r="Z52" s="77"/>
    </row>
    <row r="53" spans="1:26" ht="29.25" customHeight="1">
      <c r="A53" s="313"/>
      <c r="B53" s="314"/>
      <c r="C53" s="315"/>
      <c r="D53" s="95" t="s">
        <v>204</v>
      </c>
      <c r="E53" s="81" t="s">
        <v>205</v>
      </c>
      <c r="F53" s="81" t="s">
        <v>206</v>
      </c>
      <c r="G53" s="81" t="s">
        <v>207</v>
      </c>
      <c r="H53" s="1"/>
      <c r="I53" s="1"/>
      <c r="J53" s="78"/>
      <c r="K53" s="78"/>
      <c r="L53" s="78"/>
      <c r="M53" s="78"/>
      <c r="S53"/>
      <c r="T53"/>
    </row>
    <row r="54" spans="1:26" ht="30" customHeight="1">
      <c r="A54" s="298" t="s">
        <v>180</v>
      </c>
      <c r="B54" s="299"/>
      <c r="C54" s="86">
        <v>100</v>
      </c>
      <c r="D54" s="96" t="s">
        <v>210</v>
      </c>
      <c r="E54" s="82" t="s">
        <v>211</v>
      </c>
      <c r="F54" s="82" t="s">
        <v>212</v>
      </c>
      <c r="G54" s="83" t="s">
        <v>213</v>
      </c>
      <c r="H54" s="1"/>
      <c r="I54" s="1"/>
      <c r="J54" s="78"/>
      <c r="K54" s="78"/>
      <c r="L54" s="78"/>
      <c r="M54" s="78"/>
      <c r="S54"/>
      <c r="T54"/>
    </row>
    <row r="55" spans="1:26" ht="25.5" customHeight="1">
      <c r="A55" s="300"/>
      <c r="B55" s="301"/>
      <c r="C55" s="86">
        <v>60</v>
      </c>
      <c r="D55" s="96" t="s">
        <v>217</v>
      </c>
      <c r="E55" s="82" t="s">
        <v>218</v>
      </c>
      <c r="F55" s="83" t="s">
        <v>219</v>
      </c>
      <c r="G55" s="86" t="s">
        <v>220</v>
      </c>
      <c r="H55" s="75"/>
      <c r="I55" s="75"/>
      <c r="J55" s="75"/>
      <c r="K55" s="75"/>
      <c r="L55" s="75"/>
      <c r="M55" s="75"/>
      <c r="S55"/>
      <c r="T55"/>
    </row>
    <row r="56" spans="1:26" ht="25.5">
      <c r="A56" s="300"/>
      <c r="B56" s="301"/>
      <c r="C56" s="86">
        <v>25</v>
      </c>
      <c r="D56" s="96" t="s">
        <v>222</v>
      </c>
      <c r="E56" s="83" t="s">
        <v>223</v>
      </c>
      <c r="F56" s="83" t="s">
        <v>224</v>
      </c>
      <c r="G56" s="83" t="s">
        <v>225</v>
      </c>
      <c r="H56" s="78"/>
      <c r="I56" s="78"/>
      <c r="J56" s="78"/>
      <c r="K56" s="78"/>
      <c r="L56" s="78"/>
      <c r="M56" s="78"/>
      <c r="S56"/>
      <c r="T56"/>
    </row>
    <row r="57" spans="1:26" ht="24.75" customHeight="1">
      <c r="A57" s="302"/>
      <c r="B57" s="303"/>
      <c r="C57" s="86">
        <v>10</v>
      </c>
      <c r="D57" s="97" t="s">
        <v>227</v>
      </c>
      <c r="E57" s="86" t="s">
        <v>220</v>
      </c>
      <c r="F57" s="83" t="s">
        <v>228</v>
      </c>
      <c r="G57" s="83" t="s">
        <v>229</v>
      </c>
      <c r="H57" s="78"/>
      <c r="I57" s="78"/>
      <c r="J57" s="78"/>
      <c r="K57" s="78"/>
      <c r="L57" s="78"/>
      <c r="M57" s="78"/>
      <c r="S57"/>
      <c r="T57"/>
    </row>
    <row r="58" spans="1:26">
      <c r="B58" s="1"/>
      <c r="C58" s="1"/>
      <c r="D58" s="1"/>
      <c r="E58" s="1"/>
      <c r="F58" s="1"/>
      <c r="G58" s="1"/>
      <c r="H58" s="78"/>
      <c r="I58" s="78"/>
      <c r="J58" s="78"/>
      <c r="K58" s="78"/>
      <c r="L58" s="78"/>
      <c r="M58" s="78"/>
      <c r="S58"/>
      <c r="T58"/>
    </row>
    <row r="59" spans="1:26" ht="27" customHeight="1">
      <c r="A59" s="288" t="s">
        <v>233</v>
      </c>
      <c r="B59" s="288"/>
      <c r="C59" s="290" t="s">
        <v>234</v>
      </c>
      <c r="D59" s="292" t="s">
        <v>140</v>
      </c>
      <c r="E59" s="293"/>
      <c r="F59" s="293"/>
      <c r="G59" s="293"/>
      <c r="H59" s="293"/>
      <c r="I59" s="293"/>
      <c r="J59" s="293"/>
      <c r="K59" s="293"/>
      <c r="L59" s="293"/>
      <c r="M59" s="294"/>
      <c r="S59"/>
      <c r="T59"/>
    </row>
    <row r="60" spans="1:26" ht="34.5" customHeight="1">
      <c r="A60" s="288"/>
      <c r="B60" s="288"/>
      <c r="C60" s="291"/>
      <c r="D60" s="295"/>
      <c r="E60" s="296"/>
      <c r="F60" s="296"/>
      <c r="G60" s="296"/>
      <c r="H60" s="296"/>
      <c r="I60" s="296"/>
      <c r="J60" s="296"/>
      <c r="K60" s="296"/>
      <c r="L60" s="296"/>
      <c r="M60" s="297"/>
      <c r="S60"/>
      <c r="T60"/>
    </row>
    <row r="61" spans="1:26" ht="15" customHeight="1">
      <c r="A61" s="289" t="s">
        <v>115</v>
      </c>
      <c r="B61" s="289"/>
      <c r="C61" s="86" t="s">
        <v>238</v>
      </c>
      <c r="D61" s="272" t="s">
        <v>239</v>
      </c>
      <c r="E61" s="272"/>
      <c r="F61" s="272"/>
      <c r="G61" s="272"/>
      <c r="H61" s="272"/>
      <c r="I61" s="272"/>
      <c r="J61" s="272"/>
      <c r="K61" s="272"/>
      <c r="L61" s="272"/>
      <c r="M61" s="272"/>
      <c r="S61"/>
      <c r="T61"/>
    </row>
    <row r="62" spans="1:26">
      <c r="A62" s="289" t="s">
        <v>114</v>
      </c>
      <c r="B62" s="289"/>
      <c r="C62" s="86" t="s">
        <v>240</v>
      </c>
      <c r="D62" s="272" t="s">
        <v>241</v>
      </c>
      <c r="E62" s="272"/>
      <c r="F62" s="272"/>
      <c r="G62" s="272"/>
      <c r="H62" s="272"/>
      <c r="I62" s="272"/>
      <c r="J62" s="272"/>
      <c r="K62" s="272"/>
      <c r="L62" s="272"/>
      <c r="M62" s="272"/>
      <c r="S62"/>
      <c r="T62"/>
    </row>
    <row r="63" spans="1:26" ht="15" customHeight="1">
      <c r="A63" s="304" t="s">
        <v>116</v>
      </c>
      <c r="B63" s="305"/>
      <c r="C63" s="86" t="s">
        <v>243</v>
      </c>
      <c r="D63" s="272" t="s">
        <v>244</v>
      </c>
      <c r="E63" s="272"/>
      <c r="F63" s="272"/>
      <c r="G63" s="272"/>
      <c r="H63" s="272"/>
      <c r="I63" s="272"/>
      <c r="J63" s="272"/>
      <c r="K63" s="272"/>
      <c r="L63" s="272"/>
      <c r="M63" s="272"/>
      <c r="S63"/>
      <c r="T63"/>
    </row>
    <row r="64" spans="1:26" ht="15" customHeight="1">
      <c r="A64" s="289" t="s">
        <v>125</v>
      </c>
      <c r="B64" s="289"/>
      <c r="C64" s="86">
        <v>20</v>
      </c>
      <c r="D64" s="272" t="s">
        <v>245</v>
      </c>
      <c r="E64" s="272"/>
      <c r="F64" s="272"/>
      <c r="G64" s="272"/>
      <c r="H64" s="272"/>
      <c r="I64" s="272"/>
      <c r="J64" s="272"/>
      <c r="K64" s="272"/>
      <c r="L64" s="272"/>
      <c r="M64" s="272"/>
      <c r="S64"/>
      <c r="T64"/>
    </row>
    <row r="65" spans="1:20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S65"/>
      <c r="T65"/>
    </row>
    <row r="66" spans="1:20" ht="15" customHeight="1">
      <c r="A66" s="317" t="s">
        <v>248</v>
      </c>
      <c r="B66" s="317"/>
      <c r="C66" s="317"/>
      <c r="D66" s="317"/>
      <c r="E66" s="1"/>
      <c r="F66" s="1"/>
      <c r="G66" s="1"/>
      <c r="H66" s="1"/>
      <c r="I66" s="1"/>
      <c r="J66" s="1"/>
      <c r="K66" s="1"/>
      <c r="L66" s="1"/>
      <c r="S66"/>
      <c r="T66"/>
    </row>
    <row r="67" spans="1:20" ht="15" customHeight="1">
      <c r="A67" s="288" t="s">
        <v>251</v>
      </c>
      <c r="B67" s="288"/>
      <c r="C67" s="286" t="s">
        <v>140</v>
      </c>
      <c r="D67" s="287"/>
      <c r="E67" s="1"/>
      <c r="F67" s="1"/>
      <c r="G67" s="1"/>
      <c r="H67" s="1"/>
      <c r="I67" s="1"/>
      <c r="J67" s="1"/>
      <c r="K67" s="1"/>
      <c r="L67" s="1"/>
      <c r="S67"/>
      <c r="T67"/>
    </row>
    <row r="68" spans="1:20">
      <c r="A68" s="289" t="s">
        <v>115</v>
      </c>
      <c r="B68" s="289"/>
      <c r="C68" s="272" t="s">
        <v>252</v>
      </c>
      <c r="D68" s="272"/>
      <c r="E68" s="1"/>
      <c r="F68" s="1"/>
      <c r="G68" s="1"/>
      <c r="H68" s="1"/>
      <c r="I68" s="1"/>
      <c r="J68" s="1"/>
      <c r="K68" s="1"/>
      <c r="L68" s="1"/>
      <c r="S68"/>
      <c r="T68"/>
    </row>
    <row r="69" spans="1:20" ht="15" customHeight="1">
      <c r="A69" s="289" t="s">
        <v>114</v>
      </c>
      <c r="B69" s="289"/>
      <c r="C69" s="272" t="s">
        <v>252</v>
      </c>
      <c r="D69" s="272"/>
      <c r="E69" s="75"/>
      <c r="F69" s="75"/>
      <c r="G69" s="75"/>
      <c r="H69" s="75"/>
      <c r="I69" s="75"/>
      <c r="J69" s="75"/>
      <c r="K69" s="75"/>
      <c r="L69" s="78"/>
      <c r="M69" s="78"/>
      <c r="S69"/>
      <c r="T69"/>
    </row>
    <row r="70" spans="1:20">
      <c r="A70" s="289" t="s">
        <v>116</v>
      </c>
      <c r="B70" s="289"/>
      <c r="C70" s="272" t="s">
        <v>256</v>
      </c>
      <c r="D70" s="272"/>
      <c r="E70" s="78"/>
      <c r="F70" s="78"/>
      <c r="G70" s="78"/>
      <c r="H70" s="78"/>
      <c r="I70" s="78"/>
      <c r="J70" s="78"/>
      <c r="K70" s="78"/>
      <c r="L70" s="78"/>
      <c r="M70" s="78"/>
      <c r="S70"/>
      <c r="T70"/>
    </row>
    <row r="71" spans="1:20" ht="15" customHeight="1">
      <c r="A71" s="289" t="s">
        <v>125</v>
      </c>
      <c r="B71" s="289"/>
      <c r="C71" s="272" t="s">
        <v>256</v>
      </c>
      <c r="D71" s="272"/>
      <c r="E71" s="78"/>
      <c r="F71" s="78"/>
      <c r="G71" s="78"/>
      <c r="H71" s="78"/>
      <c r="I71" s="78"/>
      <c r="J71" s="78"/>
      <c r="K71" s="78"/>
      <c r="L71" s="78"/>
      <c r="M71" s="78"/>
      <c r="S71"/>
      <c r="T71"/>
    </row>
    <row r="72" spans="1:20">
      <c r="B72" s="1"/>
      <c r="C72" s="1"/>
      <c r="D72" s="1"/>
      <c r="E72" s="78"/>
      <c r="F72" s="78"/>
      <c r="G72" s="78"/>
      <c r="H72" s="78"/>
      <c r="I72" s="78"/>
      <c r="J72" s="78"/>
      <c r="K72" s="78"/>
      <c r="L72" s="78"/>
      <c r="M72" s="78"/>
      <c r="S72"/>
      <c r="T72"/>
    </row>
    <row r="73" spans="1:20" ht="15" customHeight="1">
      <c r="A73" s="272" t="s">
        <v>261</v>
      </c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/>
      <c r="N73" s="1"/>
      <c r="P73"/>
      <c r="Q73" s="1"/>
      <c r="R73"/>
      <c r="S73"/>
      <c r="T73"/>
    </row>
    <row r="74" spans="1:20">
      <c r="A74" s="272"/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/>
      <c r="N74" s="1"/>
      <c r="P74"/>
      <c r="Q74" s="1"/>
      <c r="R74"/>
      <c r="S74"/>
      <c r="T74"/>
    </row>
    <row r="75" spans="1:20" ht="15" customHeight="1">
      <c r="A75" s="272" t="s">
        <v>266</v>
      </c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/>
      <c r="N75" s="1"/>
      <c r="P75"/>
      <c r="Q75" s="1"/>
      <c r="R75"/>
      <c r="S75"/>
      <c r="T75"/>
    </row>
    <row r="76" spans="1:20">
      <c r="A76" s="272" t="s">
        <v>269</v>
      </c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/>
      <c r="N76" s="1"/>
      <c r="P76"/>
      <c r="Q76" s="1"/>
      <c r="R76"/>
      <c r="S76"/>
      <c r="T76"/>
    </row>
    <row r="77" spans="1:20" ht="15" customHeight="1">
      <c r="A77" s="272" t="s">
        <v>272</v>
      </c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/>
      <c r="N77" s="1"/>
      <c r="P77"/>
      <c r="Q77" s="1"/>
      <c r="R77"/>
      <c r="S77"/>
      <c r="T77"/>
    </row>
    <row r="78" spans="1:20">
      <c r="A78" s="272" t="s">
        <v>274</v>
      </c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/>
      <c r="N78" s="1"/>
      <c r="P78"/>
      <c r="Q78" s="1"/>
      <c r="R78"/>
      <c r="S78"/>
      <c r="T78"/>
    </row>
    <row r="79" spans="1:20">
      <c r="A79" s="272"/>
      <c r="B79" s="272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/>
      <c r="N79" s="1"/>
      <c r="P79"/>
      <c r="Q79" s="1"/>
      <c r="R79"/>
      <c r="S79"/>
      <c r="T79"/>
    </row>
    <row r="80" spans="1:20" ht="15" customHeight="1">
      <c r="A80" s="272" t="s">
        <v>277</v>
      </c>
      <c r="B80" s="272"/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/>
      <c r="N80" s="1"/>
      <c r="P80"/>
      <c r="Q80" s="1"/>
      <c r="R80"/>
      <c r="S80"/>
      <c r="T80"/>
    </row>
    <row r="81" spans="19:20">
      <c r="S81"/>
      <c r="T81"/>
    </row>
    <row r="82" spans="19:20" ht="15" customHeight="1">
      <c r="S82"/>
      <c r="T82"/>
    </row>
    <row r="83" spans="19:20">
      <c r="S83"/>
      <c r="T83"/>
    </row>
    <row r="84" spans="19:20" ht="15" customHeight="1">
      <c r="S84"/>
      <c r="T84"/>
    </row>
    <row r="85" spans="19:20">
      <c r="S85"/>
      <c r="T85"/>
    </row>
    <row r="86" spans="19:20" ht="15" customHeight="1">
      <c r="S86"/>
      <c r="T86"/>
    </row>
    <row r="87" spans="19:20">
      <c r="S87"/>
      <c r="T87"/>
    </row>
    <row r="88" spans="19:20">
      <c r="S88"/>
      <c r="T88"/>
    </row>
    <row r="89" spans="19:20">
      <c r="S89"/>
      <c r="T89"/>
    </row>
    <row r="90" spans="19:20" ht="25.5" customHeight="1">
      <c r="S90"/>
      <c r="T90"/>
    </row>
    <row r="91" spans="19:20" ht="25.5" customHeight="1">
      <c r="S91"/>
      <c r="T91"/>
    </row>
    <row r="92" spans="19:20" ht="25.5" customHeight="1">
      <c r="S92"/>
      <c r="T92"/>
    </row>
    <row r="93" spans="19:20" ht="25.5" customHeight="1">
      <c r="S93"/>
      <c r="T93"/>
    </row>
    <row r="94" spans="19:20">
      <c r="S94"/>
      <c r="T94"/>
    </row>
    <row r="95" spans="19:20">
      <c r="S95"/>
      <c r="T95"/>
    </row>
    <row r="96" spans="19:20" ht="15" customHeight="1">
      <c r="S96"/>
      <c r="T96"/>
    </row>
    <row r="97" spans="19:20">
      <c r="S97"/>
      <c r="T97"/>
    </row>
    <row r="98" spans="19:20" ht="15" customHeight="1">
      <c r="S98"/>
      <c r="T98"/>
    </row>
    <row r="99" spans="19:20">
      <c r="S99"/>
      <c r="T99"/>
    </row>
    <row r="100" spans="19:20" ht="15" customHeight="1">
      <c r="S100"/>
      <c r="T100"/>
    </row>
    <row r="101" spans="19:20">
      <c r="S101"/>
      <c r="T101"/>
    </row>
    <row r="102" spans="19:20" ht="15" customHeight="1">
      <c r="S102"/>
      <c r="T102"/>
    </row>
    <row r="103" spans="19:20">
      <c r="S103"/>
      <c r="T103"/>
    </row>
    <row r="104" spans="19:20">
      <c r="S104"/>
      <c r="T104"/>
    </row>
    <row r="105" spans="19:20">
      <c r="S105"/>
      <c r="T105"/>
    </row>
    <row r="106" spans="19:20">
      <c r="S106"/>
      <c r="T106"/>
    </row>
    <row r="107" spans="19:20" ht="15" customHeight="1">
      <c r="S107"/>
      <c r="T107"/>
    </row>
    <row r="108" spans="19:20" ht="15" customHeight="1">
      <c r="S108"/>
      <c r="T108"/>
    </row>
    <row r="109" spans="19:20" ht="15" customHeight="1">
      <c r="S109"/>
      <c r="T109"/>
    </row>
    <row r="110" spans="19:20">
      <c r="S110"/>
      <c r="T110"/>
    </row>
    <row r="111" spans="19:20" ht="15" customHeight="1">
      <c r="S111"/>
      <c r="T111"/>
    </row>
    <row r="112" spans="19:20">
      <c r="S112"/>
      <c r="T112"/>
    </row>
    <row r="113" spans="19:20" ht="25.5" customHeight="1">
      <c r="S113"/>
      <c r="T113"/>
    </row>
    <row r="118" spans="19:20" ht="15" customHeight="1"/>
    <row r="120" spans="19:20" ht="15" customHeight="1"/>
    <row r="121" spans="19:20" ht="15" customHeight="1"/>
    <row r="122" spans="19:20" ht="15" customHeight="1"/>
    <row r="123" spans="19:20" ht="15" customHeight="1"/>
    <row r="125" spans="19:20" ht="15" customHeight="1"/>
    <row r="127" spans="19:20" ht="15" customHeight="1"/>
    <row r="128" spans="19:20" ht="15" customHeight="1"/>
    <row r="132" ht="15" customHeight="1"/>
    <row r="134" ht="15" customHeight="1"/>
    <row r="135" ht="15" customHeight="1"/>
    <row r="136" ht="15" customHeight="1"/>
    <row r="137" ht="15" customHeight="1"/>
    <row r="139" ht="15" customHeight="1"/>
  </sheetData>
  <mergeCells count="136">
    <mergeCell ref="P47:P52"/>
    <mergeCell ref="R22:S23"/>
    <mergeCell ref="R24:S29"/>
    <mergeCell ref="A66:D66"/>
    <mergeCell ref="A1:AF1"/>
    <mergeCell ref="A4:K4"/>
    <mergeCell ref="A5:K5"/>
    <mergeCell ref="A7:K7"/>
    <mergeCell ref="A8:K8"/>
    <mergeCell ref="A14:K14"/>
    <mergeCell ref="A15:K15"/>
    <mergeCell ref="P22:Q23"/>
    <mergeCell ref="P24:P31"/>
    <mergeCell ref="A3:K3"/>
    <mergeCell ref="A13:K13"/>
    <mergeCell ref="Q42:Q43"/>
    <mergeCell ref="Q44:Q45"/>
    <mergeCell ref="Q40:Q41"/>
    <mergeCell ref="A6:K6"/>
    <mergeCell ref="A9:K9"/>
    <mergeCell ref="A11:K11"/>
    <mergeCell ref="A17:K17"/>
    <mergeCell ref="A16:K16"/>
    <mergeCell ref="P32:P46"/>
    <mergeCell ref="R35:S39"/>
    <mergeCell ref="R30:S34"/>
    <mergeCell ref="R40:S44"/>
    <mergeCell ref="R45:S51"/>
    <mergeCell ref="T24:U25"/>
    <mergeCell ref="T26:U26"/>
    <mergeCell ref="T27:U27"/>
    <mergeCell ref="T28:U28"/>
    <mergeCell ref="Q34:Q35"/>
    <mergeCell ref="Q32:Q33"/>
    <mergeCell ref="Q38:Q39"/>
    <mergeCell ref="Q36:Q37"/>
    <mergeCell ref="V28:W29"/>
    <mergeCell ref="V30:W35"/>
    <mergeCell ref="V36:W37"/>
    <mergeCell ref="V38:W39"/>
    <mergeCell ref="V22:W23"/>
    <mergeCell ref="X22:Y23"/>
    <mergeCell ref="X24:Y24"/>
    <mergeCell ref="X25:Y25"/>
    <mergeCell ref="X26:Y26"/>
    <mergeCell ref="X27:Y27"/>
    <mergeCell ref="X28:Y28"/>
    <mergeCell ref="X29:Y30"/>
    <mergeCell ref="D20:M20"/>
    <mergeCell ref="C21:C22"/>
    <mergeCell ref="D21:M22"/>
    <mergeCell ref="C23:C24"/>
    <mergeCell ref="D23:M24"/>
    <mergeCell ref="C25:C26"/>
    <mergeCell ref="D25:M26"/>
    <mergeCell ref="N4:X4"/>
    <mergeCell ref="N6:X6"/>
    <mergeCell ref="N7:X7"/>
    <mergeCell ref="N8:X8"/>
    <mergeCell ref="N9:X9"/>
    <mergeCell ref="N5:X5"/>
    <mergeCell ref="N10:X10"/>
    <mergeCell ref="T22:U23"/>
    <mergeCell ref="V24:W27"/>
    <mergeCell ref="A10:K10"/>
    <mergeCell ref="C37:C38"/>
    <mergeCell ref="D37:M38"/>
    <mergeCell ref="C39:C40"/>
    <mergeCell ref="D39:M40"/>
    <mergeCell ref="C41:C42"/>
    <mergeCell ref="D41:M42"/>
    <mergeCell ref="C27:C28"/>
    <mergeCell ref="D27:M28"/>
    <mergeCell ref="D30:M30"/>
    <mergeCell ref="D31:M31"/>
    <mergeCell ref="D32:M32"/>
    <mergeCell ref="D33:M33"/>
    <mergeCell ref="D34:M34"/>
    <mergeCell ref="D36:M36"/>
    <mergeCell ref="C43:C44"/>
    <mergeCell ref="D43:M44"/>
    <mergeCell ref="D46:I46"/>
    <mergeCell ref="D47:I47"/>
    <mergeCell ref="D48:I48"/>
    <mergeCell ref="D49:I49"/>
    <mergeCell ref="D50:I50"/>
    <mergeCell ref="D52:G52"/>
    <mergeCell ref="A50:B50"/>
    <mergeCell ref="A52:C53"/>
    <mergeCell ref="C59:C60"/>
    <mergeCell ref="D59:M60"/>
    <mergeCell ref="D61:M61"/>
    <mergeCell ref="D62:M62"/>
    <mergeCell ref="D63:M63"/>
    <mergeCell ref="D64:M64"/>
    <mergeCell ref="A54:B57"/>
    <mergeCell ref="A59:B60"/>
    <mergeCell ref="A61:B61"/>
    <mergeCell ref="A62:B62"/>
    <mergeCell ref="A63:B63"/>
    <mergeCell ref="A64:B64"/>
    <mergeCell ref="C70:D70"/>
    <mergeCell ref="C71:D71"/>
    <mergeCell ref="A73:L74"/>
    <mergeCell ref="A75:L75"/>
    <mergeCell ref="A76:L76"/>
    <mergeCell ref="A77:L77"/>
    <mergeCell ref="A67:B67"/>
    <mergeCell ref="A68:B68"/>
    <mergeCell ref="A69:B69"/>
    <mergeCell ref="A70:B70"/>
    <mergeCell ref="A71:B71"/>
    <mergeCell ref="A78:L79"/>
    <mergeCell ref="A80:L80"/>
    <mergeCell ref="A20:B20"/>
    <mergeCell ref="A21:B22"/>
    <mergeCell ref="A23:B24"/>
    <mergeCell ref="A25:B26"/>
    <mergeCell ref="A27:B28"/>
    <mergeCell ref="A30:B30"/>
    <mergeCell ref="A31:B31"/>
    <mergeCell ref="A32:B32"/>
    <mergeCell ref="A33:B33"/>
    <mergeCell ref="A34:B34"/>
    <mergeCell ref="A36:B36"/>
    <mergeCell ref="A37:B38"/>
    <mergeCell ref="A39:B40"/>
    <mergeCell ref="A41:B42"/>
    <mergeCell ref="A43:B44"/>
    <mergeCell ref="A46:B46"/>
    <mergeCell ref="A47:B47"/>
    <mergeCell ref="A49:B49"/>
    <mergeCell ref="A48:B48"/>
    <mergeCell ref="C67:D67"/>
    <mergeCell ref="C68:D68"/>
    <mergeCell ref="C69:D69"/>
  </mergeCells>
  <hyperlinks>
    <hyperlink ref="A20:B20" location="'MATRIZ DE RIESGO'!M6" display="Nivel de Deficiencia"/>
    <hyperlink ref="A30:B30" location="'MATRIZ DE RIESGO'!N6" display="Nivel de Exposición (NE)"/>
    <hyperlink ref="A36:B36" location="'MATRIZ DE RIESGO'!O6" display="Nivel de Probabilidad (NP)"/>
    <hyperlink ref="A46:B46" location="'MATRIZ DE RIESGO'!Q6" display="Nivel de Consecuencias (NC)"/>
    <hyperlink ref="A52:C53" location="'MATRIZ DE RIESGO'!R6" display="Nivel de Riesgo y de intervención NR = NP X NC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O42"/>
  <sheetViews>
    <sheetView zoomScale="63" workbookViewId="0">
      <selection activeCell="H2" sqref="H2"/>
    </sheetView>
    <sheetView workbookViewId="1"/>
  </sheetViews>
  <sheetFormatPr baseColWidth="10" defaultRowHeight="15"/>
  <cols>
    <col min="2" max="2" width="12.85546875" customWidth="1"/>
    <col min="3" max="3" width="18.28515625" customWidth="1"/>
    <col min="5" max="5" width="15.7109375" customWidth="1"/>
    <col min="6" max="6" width="21.28515625" customWidth="1"/>
    <col min="7" max="7" width="19.5703125" style="1" customWidth="1"/>
    <col min="8" max="8" width="13.85546875" customWidth="1"/>
    <col min="10" max="10" width="8.28515625" customWidth="1"/>
    <col min="11" max="11" width="15.28515625" customWidth="1"/>
    <col min="12" max="12" width="16.42578125" customWidth="1"/>
  </cols>
  <sheetData>
    <row r="2" spans="1:15" ht="44.25" customHeight="1">
      <c r="A2" s="71" t="s">
        <v>118</v>
      </c>
      <c r="B2" s="68" t="s">
        <v>119</v>
      </c>
      <c r="C2" s="71" t="s">
        <v>120</v>
      </c>
      <c r="D2" s="389" t="s">
        <v>30</v>
      </c>
      <c r="E2" s="390"/>
      <c r="F2" s="71" t="s">
        <v>31</v>
      </c>
      <c r="G2" s="71" t="s">
        <v>136</v>
      </c>
      <c r="H2" s="71" t="s">
        <v>117</v>
      </c>
      <c r="K2" s="391" t="s">
        <v>26</v>
      </c>
      <c r="L2" s="391"/>
    </row>
    <row r="3" spans="1:15">
      <c r="A3" s="67">
        <v>1</v>
      </c>
      <c r="B3" s="67"/>
      <c r="C3" s="67" t="s">
        <v>121</v>
      </c>
      <c r="D3" s="69" t="s">
        <v>115</v>
      </c>
      <c r="E3" s="67" t="s">
        <v>132</v>
      </c>
      <c r="F3" s="69" t="s">
        <v>127</v>
      </c>
      <c r="G3" s="67">
        <v>100</v>
      </c>
      <c r="H3" s="67">
        <v>2</v>
      </c>
      <c r="K3" s="66">
        <v>1</v>
      </c>
      <c r="L3" s="66" t="s">
        <v>129</v>
      </c>
    </row>
    <row r="4" spans="1:15" ht="42.75">
      <c r="A4" s="67">
        <v>2</v>
      </c>
      <c r="B4" s="67"/>
      <c r="C4" s="67" t="s">
        <v>122</v>
      </c>
      <c r="D4" s="69" t="s">
        <v>114</v>
      </c>
      <c r="E4" s="67" t="s">
        <v>135</v>
      </c>
      <c r="F4" s="69" t="s">
        <v>134</v>
      </c>
      <c r="G4" s="67">
        <v>60</v>
      </c>
      <c r="H4" s="67">
        <v>4</v>
      </c>
      <c r="K4" s="66">
        <v>2</v>
      </c>
      <c r="L4" s="66" t="s">
        <v>129</v>
      </c>
    </row>
    <row r="5" spans="1:15">
      <c r="A5" s="67">
        <v>3</v>
      </c>
      <c r="B5" s="67"/>
      <c r="C5" s="67" t="s">
        <v>124</v>
      </c>
      <c r="D5" s="69" t="s">
        <v>116</v>
      </c>
      <c r="E5" s="67" t="s">
        <v>133</v>
      </c>
      <c r="F5" s="69" t="s">
        <v>128</v>
      </c>
      <c r="G5" s="67">
        <v>25</v>
      </c>
      <c r="H5" s="67">
        <v>6</v>
      </c>
      <c r="K5" s="66">
        <v>3</v>
      </c>
      <c r="L5" s="66" t="s">
        <v>129</v>
      </c>
      <c r="N5" s="67">
        <v>10</v>
      </c>
      <c r="O5" s="67">
        <v>20</v>
      </c>
    </row>
    <row r="6" spans="1:15" ht="28.5">
      <c r="A6" s="67">
        <v>4</v>
      </c>
      <c r="B6" s="67"/>
      <c r="C6" s="67" t="s">
        <v>123</v>
      </c>
      <c r="D6" s="69" t="s">
        <v>125</v>
      </c>
      <c r="E6" s="67">
        <v>20</v>
      </c>
      <c r="F6" s="69" t="s">
        <v>126</v>
      </c>
      <c r="G6" s="67">
        <v>10</v>
      </c>
      <c r="H6" s="67">
        <v>8</v>
      </c>
      <c r="K6" s="66">
        <v>4</v>
      </c>
      <c r="L6" s="66" t="s">
        <v>129</v>
      </c>
      <c r="N6" s="67">
        <v>25</v>
      </c>
      <c r="O6" s="67" t="s">
        <v>133</v>
      </c>
    </row>
    <row r="7" spans="1:15" ht="28.5">
      <c r="A7" s="67"/>
      <c r="B7" s="67"/>
      <c r="C7" s="67"/>
      <c r="D7" s="69"/>
      <c r="E7" s="67"/>
      <c r="F7" s="69"/>
      <c r="G7" s="67"/>
      <c r="H7" s="67">
        <v>10</v>
      </c>
      <c r="K7" s="66">
        <v>5</v>
      </c>
      <c r="L7" s="66" t="s">
        <v>22</v>
      </c>
      <c r="N7" s="67">
        <v>60</v>
      </c>
      <c r="O7" s="67" t="s">
        <v>135</v>
      </c>
    </row>
    <row r="8" spans="1:15" ht="23.25" customHeight="1">
      <c r="K8" s="66">
        <v>6</v>
      </c>
      <c r="L8" s="66" t="s">
        <v>22</v>
      </c>
      <c r="N8" s="67">
        <v>100</v>
      </c>
      <c r="O8" s="67" t="s">
        <v>132</v>
      </c>
    </row>
    <row r="9" spans="1:15" ht="24" customHeight="1">
      <c r="K9" s="66">
        <v>7</v>
      </c>
      <c r="L9" s="66" t="s">
        <v>22</v>
      </c>
      <c r="N9" s="70"/>
    </row>
    <row r="10" spans="1:15" ht="32.25" customHeight="1">
      <c r="K10" s="66">
        <v>8</v>
      </c>
      <c r="L10" s="66" t="s">
        <v>22</v>
      </c>
      <c r="N10" s="70"/>
    </row>
    <row r="11" spans="1:15">
      <c r="K11" s="66">
        <v>9</v>
      </c>
      <c r="L11" s="66" t="s">
        <v>130</v>
      </c>
    </row>
    <row r="12" spans="1:15" ht="21.75" customHeight="1">
      <c r="K12" s="66">
        <v>10</v>
      </c>
      <c r="L12" s="66" t="s">
        <v>130</v>
      </c>
    </row>
    <row r="13" spans="1:15">
      <c r="K13" s="66">
        <v>11</v>
      </c>
      <c r="L13" s="66" t="s">
        <v>130</v>
      </c>
    </row>
    <row r="14" spans="1:15">
      <c r="K14" s="66">
        <v>12</v>
      </c>
      <c r="L14" s="66" t="s">
        <v>130</v>
      </c>
    </row>
    <row r="15" spans="1:15">
      <c r="K15" s="66">
        <v>13</v>
      </c>
      <c r="L15" s="66" t="s">
        <v>130</v>
      </c>
    </row>
    <row r="16" spans="1:15">
      <c r="K16" s="66">
        <v>14</v>
      </c>
      <c r="L16" s="66" t="s">
        <v>130</v>
      </c>
    </row>
    <row r="17" spans="11:12">
      <c r="K17" s="66">
        <v>15</v>
      </c>
      <c r="L17" s="66" t="s">
        <v>130</v>
      </c>
    </row>
    <row r="18" spans="11:12">
      <c r="K18" s="66">
        <v>16</v>
      </c>
      <c r="L18" s="66" t="s">
        <v>130</v>
      </c>
    </row>
    <row r="19" spans="11:12">
      <c r="K19" s="66">
        <v>17</v>
      </c>
      <c r="L19" s="66" t="s">
        <v>130</v>
      </c>
    </row>
    <row r="20" spans="11:12">
      <c r="K20" s="66">
        <v>18</v>
      </c>
      <c r="L20" s="66" t="s">
        <v>130</v>
      </c>
    </row>
    <row r="21" spans="11:12">
      <c r="K21" s="66">
        <v>19</v>
      </c>
      <c r="L21" s="66" t="s">
        <v>130</v>
      </c>
    </row>
    <row r="22" spans="11:12">
      <c r="K22" s="66">
        <v>20</v>
      </c>
      <c r="L22" s="66" t="s">
        <v>130</v>
      </c>
    </row>
    <row r="23" spans="11:12">
      <c r="K23" s="66">
        <v>21</v>
      </c>
      <c r="L23" s="66" t="s">
        <v>131</v>
      </c>
    </row>
    <row r="24" spans="11:12">
      <c r="K24" s="66">
        <v>22</v>
      </c>
      <c r="L24" s="66" t="s">
        <v>131</v>
      </c>
    </row>
    <row r="25" spans="11:12">
      <c r="K25" s="66">
        <v>23</v>
      </c>
      <c r="L25" s="66" t="s">
        <v>131</v>
      </c>
    </row>
    <row r="26" spans="11:12">
      <c r="K26" s="66">
        <v>24</v>
      </c>
      <c r="L26" s="66" t="s">
        <v>131</v>
      </c>
    </row>
    <row r="27" spans="11:12">
      <c r="K27" s="66">
        <v>25</v>
      </c>
      <c r="L27" s="66" t="s">
        <v>131</v>
      </c>
    </row>
    <row r="28" spans="11:12">
      <c r="K28" s="66">
        <v>26</v>
      </c>
      <c r="L28" s="66" t="s">
        <v>131</v>
      </c>
    </row>
    <row r="29" spans="11:12">
      <c r="K29" s="66">
        <v>27</v>
      </c>
      <c r="L29" s="66" t="s">
        <v>131</v>
      </c>
    </row>
    <row r="30" spans="11:12">
      <c r="K30" s="66">
        <v>28</v>
      </c>
      <c r="L30" s="66" t="s">
        <v>131</v>
      </c>
    </row>
    <row r="31" spans="11:12">
      <c r="K31" s="66">
        <v>29</v>
      </c>
      <c r="L31" s="66" t="s">
        <v>131</v>
      </c>
    </row>
    <row r="32" spans="11:12">
      <c r="K32" s="66">
        <v>30</v>
      </c>
      <c r="L32" s="66" t="s">
        <v>131</v>
      </c>
    </row>
    <row r="33" spans="11:12">
      <c r="K33" s="66">
        <v>31</v>
      </c>
      <c r="L33" s="66" t="s">
        <v>131</v>
      </c>
    </row>
    <row r="34" spans="11:12">
      <c r="K34" s="66">
        <v>32</v>
      </c>
      <c r="L34" s="66" t="s">
        <v>131</v>
      </c>
    </row>
    <row r="35" spans="11:12">
      <c r="K35" s="66">
        <v>33</v>
      </c>
      <c r="L35" s="66" t="s">
        <v>131</v>
      </c>
    </row>
    <row r="36" spans="11:12">
      <c r="K36" s="66">
        <v>34</v>
      </c>
      <c r="L36" s="66" t="s">
        <v>131</v>
      </c>
    </row>
    <row r="37" spans="11:12">
      <c r="K37" s="66">
        <v>35</v>
      </c>
      <c r="L37" s="66" t="s">
        <v>131</v>
      </c>
    </row>
    <row r="38" spans="11:12">
      <c r="K38" s="66">
        <v>36</v>
      </c>
      <c r="L38" s="66" t="s">
        <v>131</v>
      </c>
    </row>
    <row r="39" spans="11:12">
      <c r="K39" s="66">
        <v>37</v>
      </c>
      <c r="L39" s="66" t="s">
        <v>131</v>
      </c>
    </row>
    <row r="40" spans="11:12">
      <c r="K40" s="66">
        <v>38</v>
      </c>
      <c r="L40" s="66" t="s">
        <v>131</v>
      </c>
    </row>
    <row r="41" spans="11:12">
      <c r="K41" s="66">
        <v>39</v>
      </c>
      <c r="L41" s="66" t="s">
        <v>131</v>
      </c>
    </row>
    <row r="42" spans="11:12">
      <c r="K42" s="66">
        <v>40</v>
      </c>
      <c r="L42" s="66" t="s">
        <v>131</v>
      </c>
    </row>
  </sheetData>
  <mergeCells count="2">
    <mergeCell ref="D2:E2"/>
    <mergeCell ref="K2:L2"/>
  </mergeCells>
  <hyperlinks>
    <hyperlink ref="D2:E2" location="'MATRIZ DE RIESGO'!S2" display="INTERPRETACIÓN DEL NIVEL DEL RIESGO (NR)"/>
    <hyperlink ref="A2" location="'MATRIZ DE RIESGO'!N2" display="nivel de exposicion"/>
    <hyperlink ref="C2" location="'MATRIZ DE RIESGO'!O2" display="interpretacion del nivel de probabilida"/>
    <hyperlink ref="F2" location="'MATRIZ DE RIESGO'!T2" display="ACEPTABILIDAD DEL RIESGO"/>
    <hyperlink ref="G2" location="'MATRIZ DE RIESGO'!Q2" display="NIVEL DE CONCECUENCIA"/>
    <hyperlink ref="H2" location="'MATRIZ DE RIESGO'!M2" display="nivel de eficiencia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"/>
  <sheetViews>
    <sheetView topLeftCell="C1" workbookViewId="0">
      <selection activeCell="C4" sqref="C4:Z26"/>
    </sheetView>
    <sheetView workbookViewId="1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RIESGO</vt:lpstr>
      <vt:lpstr>INTRUCTIVO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rivera</dc:creator>
  <cp:lastModifiedBy>Usuario de Windows</cp:lastModifiedBy>
  <dcterms:created xsi:type="dcterms:W3CDTF">2016-11-10T19:12:10Z</dcterms:created>
  <dcterms:modified xsi:type="dcterms:W3CDTF">2021-11-08T20:27:47Z</dcterms:modified>
</cp:coreProperties>
</file>