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AE6600E7-7A62-396C-DE95-9942FA9DD81E}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34D2897B-0AE2-4D37-872B-F1757BDE23D7}" xr6:coauthVersionLast="47" xr6:coauthVersionMax="47" xr10:uidLastSave="{00000000-0000-0000-0000-000000000000}"/>
  <bookViews>
    <workbookView xWindow="-120" yWindow="-120" windowWidth="20730" windowHeight="11160" tabRatio="495" xr2:uid="{00000000-000D-0000-FFFF-FFFF00000000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_xlnm.Print_Area" localSheetId="1">Directivos!$A$1:$AU$25</definedName>
    <definedName name="_xlnm.Print_Area" localSheetId="0">Docentes!$A$1:$AR$64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/>
</workbook>
</file>

<file path=xl/calcChain.xml><?xml version="1.0" encoding="utf-8"?>
<calcChain xmlns="http://schemas.openxmlformats.org/spreadsheetml/2006/main">
  <c r="F6" i="14" l="1"/>
  <c r="F6" i="9"/>
  <c r="K13" i="9"/>
  <c r="K14" i="9"/>
  <c r="K22" i="9"/>
  <c r="K23" i="9"/>
  <c r="K24" i="9"/>
  <c r="I1" i="13"/>
  <c r="J16" i="14" s="1"/>
  <c r="J18" i="14" s="1"/>
  <c r="J1" i="13"/>
  <c r="F16" i="14" s="1"/>
  <c r="O1" i="13"/>
  <c r="P1" i="13"/>
  <c r="H32" i="14" s="1"/>
  <c r="T1" i="13"/>
  <c r="H34" i="14"/>
  <c r="U1" i="13"/>
  <c r="U3" i="13" s="1"/>
  <c r="L35" i="14" s="1"/>
  <c r="Y1" i="13"/>
  <c r="H37" i="14" s="1"/>
  <c r="Z1" i="13"/>
  <c r="Z3" i="13" s="1"/>
  <c r="L38" i="14"/>
  <c r="H38" i="14"/>
  <c r="AD1" i="13"/>
  <c r="H40" i="14" s="1"/>
  <c r="AE1" i="13"/>
  <c r="AE3" i="13"/>
  <c r="L41" i="14" s="1"/>
  <c r="AJ1" i="13"/>
  <c r="AI1" i="13"/>
  <c r="K86" i="14" s="1"/>
  <c r="AK1" i="13"/>
  <c r="AL1" i="13"/>
  <c r="AM1" i="13"/>
  <c r="AN1" i="13"/>
  <c r="AN3" i="13" s="1"/>
  <c r="AO1" i="13"/>
  <c r="H45" i="14"/>
  <c r="I2" i="13"/>
  <c r="J17" i="14" s="1"/>
  <c r="J2" i="13"/>
  <c r="F17" i="14"/>
  <c r="O2" i="13"/>
  <c r="K31" i="14" s="1"/>
  <c r="P2" i="13"/>
  <c r="K32" i="14"/>
  <c r="T2" i="13"/>
  <c r="K34" i="14" s="1"/>
  <c r="U2" i="13"/>
  <c r="K35" i="14"/>
  <c r="Y2" i="13"/>
  <c r="K37" i="14" s="1"/>
  <c r="Z2" i="13"/>
  <c r="K38" i="14"/>
  <c r="AD2" i="13"/>
  <c r="K40" i="14" s="1"/>
  <c r="AE2" i="13"/>
  <c r="K41" i="14"/>
  <c r="AJ2" i="13"/>
  <c r="AK2" i="13"/>
  <c r="AL2" i="13"/>
  <c r="AM2" i="13"/>
  <c r="K43" i="14"/>
  <c r="AN2" i="13"/>
  <c r="K44" i="14" s="1"/>
  <c r="AO2" i="13"/>
  <c r="K45" i="14"/>
  <c r="J3" i="13"/>
  <c r="F18" i="14" s="1"/>
  <c r="AJ3" i="13"/>
  <c r="AK3" i="13"/>
  <c r="AL3" i="13"/>
  <c r="O4" i="13"/>
  <c r="I31" i="14"/>
  <c r="P4" i="13"/>
  <c r="I32" i="14" s="1"/>
  <c r="T4" i="13"/>
  <c r="I34" i="14"/>
  <c r="U4" i="13"/>
  <c r="I35" i="14" s="1"/>
  <c r="Y4" i="13"/>
  <c r="I37" i="14"/>
  <c r="Z4" i="13"/>
  <c r="I38" i="14" s="1"/>
  <c r="AD4" i="13"/>
  <c r="I40" i="14"/>
  <c r="AE4" i="13"/>
  <c r="I41" i="14" s="1"/>
  <c r="AJ4" i="13"/>
  <c r="AI4" i="13"/>
  <c r="K89" i="14" s="1"/>
  <c r="AK4" i="13"/>
  <c r="AL4" i="13"/>
  <c r="AM4" i="13"/>
  <c r="I43" i="14" s="1"/>
  <c r="AN4" i="13"/>
  <c r="I44" i="14" s="1"/>
  <c r="AO4" i="13"/>
  <c r="I45" i="14" s="1"/>
  <c r="O5" i="13"/>
  <c r="J31" i="14" s="1"/>
  <c r="P5" i="13"/>
  <c r="J32" i="14"/>
  <c r="T5" i="13"/>
  <c r="J34" i="14" s="1"/>
  <c r="U5" i="13"/>
  <c r="J35" i="14" s="1"/>
  <c r="Y5" i="13"/>
  <c r="J37" i="14" s="1"/>
  <c r="Z5" i="13"/>
  <c r="J38" i="14" s="1"/>
  <c r="AD5" i="13"/>
  <c r="J40" i="14" s="1"/>
  <c r="AE5" i="13"/>
  <c r="J41" i="14" s="1"/>
  <c r="AJ5" i="13"/>
  <c r="AK5" i="13"/>
  <c r="AL5" i="13"/>
  <c r="AM5" i="13"/>
  <c r="J43" i="14" s="1"/>
  <c r="AN5" i="13"/>
  <c r="J44" i="14"/>
  <c r="AO5" i="13"/>
  <c r="J45" i="14" s="1"/>
  <c r="AJ6" i="13"/>
  <c r="AK6" i="13"/>
  <c r="AI6" i="13" s="1"/>
  <c r="K91" i="14" s="1"/>
  <c r="AL6" i="13"/>
  <c r="AJ7" i="13"/>
  <c r="AK7" i="13"/>
  <c r="AL7" i="13"/>
  <c r="Q15" i="13"/>
  <c r="R15" i="13"/>
  <c r="V15" i="13"/>
  <c r="AA15" i="13"/>
  <c r="AB15" i="13" s="1"/>
  <c r="AF15" i="13"/>
  <c r="AG15" i="13" s="1"/>
  <c r="AG4" i="13" s="1"/>
  <c r="I42" i="14" s="1"/>
  <c r="AP15" i="13"/>
  <c r="AQ15" i="13" s="1"/>
  <c r="Q16" i="13"/>
  <c r="R16" i="13"/>
  <c r="S16" i="13" s="1"/>
  <c r="V16" i="13"/>
  <c r="AA16" i="13"/>
  <c r="AB16" i="13" s="1"/>
  <c r="AC16" i="13" s="1"/>
  <c r="AF16" i="13"/>
  <c r="AG16" i="13"/>
  <c r="AH16" i="13" s="1"/>
  <c r="AP16" i="13"/>
  <c r="AQ16" i="13" s="1"/>
  <c r="AR16" i="13"/>
  <c r="Q17" i="13"/>
  <c r="V17" i="13"/>
  <c r="W17" i="13"/>
  <c r="X17" i="13"/>
  <c r="AA17" i="13"/>
  <c r="AB17" i="13" s="1"/>
  <c r="AC17" i="13" s="1"/>
  <c r="AF17" i="13"/>
  <c r="AG17" i="13" s="1"/>
  <c r="AH17" i="13" s="1"/>
  <c r="AP17" i="13"/>
  <c r="AQ17" i="13" s="1"/>
  <c r="AR17" i="13" s="1"/>
  <c r="Q18" i="13"/>
  <c r="R18" i="13"/>
  <c r="S18" i="13"/>
  <c r="V18" i="13"/>
  <c r="W18" i="13" s="1"/>
  <c r="AA18" i="13"/>
  <c r="AB18" i="13"/>
  <c r="AC18" i="13" s="1"/>
  <c r="AF18" i="13"/>
  <c r="AG18" i="13"/>
  <c r="AH18" i="13" s="1"/>
  <c r="AP18" i="13"/>
  <c r="AQ18" i="13" s="1"/>
  <c r="AR18" i="13"/>
  <c r="Q19" i="13"/>
  <c r="V19" i="13"/>
  <c r="W19" i="13" s="1"/>
  <c r="X19" i="13"/>
  <c r="AA19" i="13"/>
  <c r="AB19" i="13" s="1"/>
  <c r="AF19" i="13"/>
  <c r="AG19" i="13"/>
  <c r="AH19" i="13"/>
  <c r="AP19" i="13"/>
  <c r="AQ19" i="13" s="1"/>
  <c r="AR19" i="13" s="1"/>
  <c r="Q20" i="13"/>
  <c r="R20" i="13" s="1"/>
  <c r="S20" i="13" s="1"/>
  <c r="V20" i="13"/>
  <c r="W20" i="13"/>
  <c r="AA20" i="13"/>
  <c r="AB20" i="13" s="1"/>
  <c r="AC20" i="13" s="1"/>
  <c r="AF20" i="13"/>
  <c r="AG20" i="13" s="1"/>
  <c r="AH20" i="13" s="1"/>
  <c r="AP20" i="13"/>
  <c r="AQ20" i="13" s="1"/>
  <c r="AR20" i="13" s="1"/>
  <c r="Q21" i="13"/>
  <c r="R21" i="13"/>
  <c r="S21" i="13"/>
  <c r="V21" i="13"/>
  <c r="AA21" i="13"/>
  <c r="AB21" i="13"/>
  <c r="AC21" i="13"/>
  <c r="AF21" i="13"/>
  <c r="AG21" i="13" s="1"/>
  <c r="AH21" i="13" s="1"/>
  <c r="AP21" i="13"/>
  <c r="AQ21" i="13" s="1"/>
  <c r="AR21" i="13" s="1"/>
  <c r="Q22" i="13"/>
  <c r="R22" i="13" s="1"/>
  <c r="R5" i="13" s="1"/>
  <c r="J33" i="14" s="1"/>
  <c r="V22" i="13"/>
  <c r="W22" i="13" s="1"/>
  <c r="X22" i="13" s="1"/>
  <c r="AA22" i="13"/>
  <c r="AB22" i="13"/>
  <c r="AC22" i="13" s="1"/>
  <c r="AF22" i="13"/>
  <c r="AG22" i="13"/>
  <c r="AH22" i="13" s="1"/>
  <c r="AP22" i="13"/>
  <c r="AQ22" i="13" s="1"/>
  <c r="AR22" i="13"/>
  <c r="Q23" i="13"/>
  <c r="V23" i="13"/>
  <c r="W23" i="13" s="1"/>
  <c r="X23" i="13"/>
  <c r="AA23" i="13"/>
  <c r="AB23" i="13" s="1"/>
  <c r="AC23" i="13" s="1"/>
  <c r="AF23" i="13"/>
  <c r="AG23" i="13" s="1"/>
  <c r="AH23" i="13" s="1"/>
  <c r="AI23" i="13" s="1"/>
  <c r="AP23" i="13"/>
  <c r="AQ23" i="13"/>
  <c r="AR23" i="13" s="1"/>
  <c r="Q24" i="13"/>
  <c r="R24" i="13" s="1"/>
  <c r="S24" i="13"/>
  <c r="V24" i="13"/>
  <c r="AA24" i="13"/>
  <c r="AB24" i="13" s="1"/>
  <c r="AC24" i="13" s="1"/>
  <c r="AF24" i="13"/>
  <c r="AG24" i="13" s="1"/>
  <c r="AH24" i="13" s="1"/>
  <c r="AP24" i="13"/>
  <c r="AQ24" i="13" s="1"/>
  <c r="AR24" i="13" s="1"/>
  <c r="Q25" i="13"/>
  <c r="R25" i="13"/>
  <c r="S25" i="13"/>
  <c r="AI25" i="13" s="1"/>
  <c r="V25" i="13"/>
  <c r="W25" i="13" s="1"/>
  <c r="AA25" i="13"/>
  <c r="AB25" i="13"/>
  <c r="AC25" i="13" s="1"/>
  <c r="AF25" i="13"/>
  <c r="AG25" i="13"/>
  <c r="AP25" i="13"/>
  <c r="AQ25" i="13" s="1"/>
  <c r="AR25" i="13" s="1"/>
  <c r="J1" i="1"/>
  <c r="G13" i="9"/>
  <c r="O1" i="1"/>
  <c r="H33" i="9" s="1"/>
  <c r="P1" i="1"/>
  <c r="H34" i="9" s="1"/>
  <c r="Q1" i="1"/>
  <c r="H35" i="9" s="1"/>
  <c r="R1" i="1"/>
  <c r="H36" i="9" s="1"/>
  <c r="V1" i="1"/>
  <c r="V3" i="1" s="1"/>
  <c r="L38" i="9" s="1"/>
  <c r="W1" i="1"/>
  <c r="H39" i="9" s="1"/>
  <c r="AA1" i="1"/>
  <c r="AA3" i="1" s="1"/>
  <c r="L41" i="9" s="1"/>
  <c r="AB1" i="1"/>
  <c r="AB3" i="1" s="1"/>
  <c r="L42" i="9" s="1"/>
  <c r="AG1" i="1"/>
  <c r="AH1" i="1"/>
  <c r="AI1" i="1"/>
  <c r="AJ1" i="1"/>
  <c r="H44" i="9" s="1"/>
  <c r="AK1" i="1"/>
  <c r="H45" i="9" s="1"/>
  <c r="AL1" i="1"/>
  <c r="AL3" i="1" s="1"/>
  <c r="L46" i="9" s="1"/>
  <c r="J2" i="1"/>
  <c r="G14" i="9" s="1"/>
  <c r="O2" i="1"/>
  <c r="K33" i="9" s="1"/>
  <c r="P2" i="1"/>
  <c r="K34" i="9" s="1"/>
  <c r="Q2" i="1"/>
  <c r="K35" i="9" s="1"/>
  <c r="R2" i="1"/>
  <c r="K36" i="9" s="1"/>
  <c r="V2" i="1"/>
  <c r="K38" i="9" s="1"/>
  <c r="W2" i="1"/>
  <c r="K39" i="9" s="1"/>
  <c r="AA2" i="1"/>
  <c r="K41" i="9" s="1"/>
  <c r="AB2" i="1"/>
  <c r="K42" i="9" s="1"/>
  <c r="AG2" i="1"/>
  <c r="AH2" i="1"/>
  <c r="AI2" i="1"/>
  <c r="AJ2" i="1"/>
  <c r="K44" i="9" s="1"/>
  <c r="AK2" i="1"/>
  <c r="K45" i="9" s="1"/>
  <c r="AL2" i="1"/>
  <c r="K46" i="9" s="1"/>
  <c r="J3" i="1"/>
  <c r="G15" i="9" s="1"/>
  <c r="AG3" i="1"/>
  <c r="AH3" i="1"/>
  <c r="AI3" i="1"/>
  <c r="J4" i="1"/>
  <c r="G16" i="9" s="1"/>
  <c r="O4" i="1"/>
  <c r="I33" i="9" s="1"/>
  <c r="P4" i="1"/>
  <c r="I34" i="9" s="1"/>
  <c r="Q4" i="1"/>
  <c r="I35" i="9" s="1"/>
  <c r="R4" i="1"/>
  <c r="I36" i="9" s="1"/>
  <c r="V4" i="1"/>
  <c r="I38" i="9" s="1"/>
  <c r="W4" i="1"/>
  <c r="I39" i="9" s="1"/>
  <c r="AA4" i="1"/>
  <c r="I41" i="9" s="1"/>
  <c r="AB4" i="1"/>
  <c r="I42" i="9" s="1"/>
  <c r="AG4" i="1"/>
  <c r="AH4" i="1"/>
  <c r="AI4" i="1"/>
  <c r="AJ4" i="1"/>
  <c r="I44" i="9" s="1"/>
  <c r="AK4" i="1"/>
  <c r="I45" i="9" s="1"/>
  <c r="AL4" i="1"/>
  <c r="I46" i="9" s="1"/>
  <c r="J5" i="1"/>
  <c r="G17" i="9" s="1"/>
  <c r="O5" i="1"/>
  <c r="J33" i="9" s="1"/>
  <c r="P5" i="1"/>
  <c r="J34" i="9" s="1"/>
  <c r="Q5" i="1"/>
  <c r="J35" i="9" s="1"/>
  <c r="R5" i="1"/>
  <c r="J36" i="9" s="1"/>
  <c r="V5" i="1"/>
  <c r="J38" i="9" s="1"/>
  <c r="W5" i="1"/>
  <c r="J39" i="9" s="1"/>
  <c r="AA5" i="1"/>
  <c r="J41" i="9" s="1"/>
  <c r="AB5" i="1"/>
  <c r="J42" i="9" s="1"/>
  <c r="AG5" i="1"/>
  <c r="AH5" i="1"/>
  <c r="AI5" i="1"/>
  <c r="AJ5" i="1"/>
  <c r="J44" i="9" s="1"/>
  <c r="AK5" i="1"/>
  <c r="J45" i="9" s="1"/>
  <c r="AL5" i="1"/>
  <c r="J46" i="9" s="1"/>
  <c r="J6" i="1"/>
  <c r="G18" i="9" s="1"/>
  <c r="AG6" i="1"/>
  <c r="AH6" i="1"/>
  <c r="AI6" i="1"/>
  <c r="J7" i="1"/>
  <c r="G19" i="9" s="1"/>
  <c r="AG7" i="1"/>
  <c r="AH7" i="1"/>
  <c r="AI7" i="1"/>
  <c r="J8" i="1"/>
  <c r="G20" i="9" s="1"/>
  <c r="J9" i="1"/>
  <c r="G21" i="9" s="1"/>
  <c r="J10" i="1"/>
  <c r="G22" i="9" s="1"/>
  <c r="J11" i="1"/>
  <c r="G23" i="9"/>
  <c r="J12" i="1"/>
  <c r="G24" i="9" s="1"/>
  <c r="S18" i="1"/>
  <c r="X18" i="1"/>
  <c r="Y18" i="1" s="1"/>
  <c r="Z18" i="1"/>
  <c r="AC18" i="1"/>
  <c r="AD18" i="1"/>
  <c r="AE18" i="1" s="1"/>
  <c r="AM18" i="1"/>
  <c r="AN18" i="1"/>
  <c r="AO18" i="1" s="1"/>
  <c r="S19" i="1"/>
  <c r="T19" i="1"/>
  <c r="U19" i="1"/>
  <c r="X19" i="1"/>
  <c r="AC19" i="1"/>
  <c r="AM19" i="1"/>
  <c r="AN19" i="1"/>
  <c r="AO19" i="1" s="1"/>
  <c r="S20" i="1"/>
  <c r="T20" i="1"/>
  <c r="U20" i="1"/>
  <c r="X20" i="1"/>
  <c r="AC20" i="1"/>
  <c r="AM20" i="1"/>
  <c r="AN20" i="1"/>
  <c r="AO20" i="1" s="1"/>
  <c r="S21" i="1"/>
  <c r="T21" i="1"/>
  <c r="U21" i="1" s="1"/>
  <c r="AF21" i="1" s="1"/>
  <c r="X21" i="1"/>
  <c r="AC21" i="1"/>
  <c r="AM21" i="1"/>
  <c r="AN21" i="1" s="1"/>
  <c r="AO21" i="1" s="1"/>
  <c r="S22" i="1"/>
  <c r="T22" i="1"/>
  <c r="U22" i="1"/>
  <c r="X22" i="1"/>
  <c r="Y22" i="1" s="1"/>
  <c r="Z22" i="1" s="1"/>
  <c r="AC22" i="1"/>
  <c r="AM22" i="1"/>
  <c r="AN22" i="1" s="1"/>
  <c r="AO22" i="1" s="1"/>
  <c r="S23" i="1"/>
  <c r="X23" i="1"/>
  <c r="Y23" i="1" s="1"/>
  <c r="Z23" i="1"/>
  <c r="AC23" i="1"/>
  <c r="AM23" i="1"/>
  <c r="S24" i="1"/>
  <c r="X24" i="1"/>
  <c r="Y24" i="1" s="1"/>
  <c r="Z24" i="1" s="1"/>
  <c r="AC24" i="1"/>
  <c r="AD24" i="1"/>
  <c r="AE24" i="1" s="1"/>
  <c r="AM24" i="1"/>
  <c r="AN24" i="1" s="1"/>
  <c r="AO24" i="1"/>
  <c r="S25" i="1"/>
  <c r="T25" i="1" s="1"/>
  <c r="X25" i="1"/>
  <c r="Y25" i="1"/>
  <c r="Z25" i="1"/>
  <c r="AC25" i="1"/>
  <c r="AD25" i="1" s="1"/>
  <c r="AE25" i="1"/>
  <c r="AM25" i="1"/>
  <c r="AN25" i="1"/>
  <c r="AO25" i="1" s="1"/>
  <c r="S26" i="1"/>
  <c r="T26" i="1"/>
  <c r="U26" i="1"/>
  <c r="X26" i="1"/>
  <c r="Y26" i="1"/>
  <c r="Z26" i="1"/>
  <c r="AC26" i="1"/>
  <c r="AM26" i="1"/>
  <c r="AN26" i="1"/>
  <c r="AO26" i="1" s="1"/>
  <c r="S27" i="1"/>
  <c r="T27" i="1"/>
  <c r="U27" i="1" s="1"/>
  <c r="X27" i="1"/>
  <c r="Y27" i="1"/>
  <c r="Z27" i="1" s="1"/>
  <c r="AF27" i="1" s="1"/>
  <c r="AC27" i="1"/>
  <c r="AD27" i="1" s="1"/>
  <c r="AE27" i="1"/>
  <c r="AM27" i="1"/>
  <c r="AN27" i="1" s="1"/>
  <c r="AO27" i="1" s="1"/>
  <c r="S28" i="1"/>
  <c r="X28" i="1"/>
  <c r="Y28" i="1"/>
  <c r="Z28" i="1" s="1"/>
  <c r="AC28" i="1"/>
  <c r="AM28" i="1"/>
  <c r="AN28" i="1"/>
  <c r="AO28" i="1" s="1"/>
  <c r="S29" i="1"/>
  <c r="AP29" i="1" s="1"/>
  <c r="AQ29" i="1" s="1"/>
  <c r="AR29" i="1" s="1"/>
  <c r="X29" i="1"/>
  <c r="Y29" i="1" s="1"/>
  <c r="AC29" i="1"/>
  <c r="AD29" i="1"/>
  <c r="AE29" i="1"/>
  <c r="AM29" i="1"/>
  <c r="AN29" i="1" s="1"/>
  <c r="AO29" i="1" s="1"/>
  <c r="S30" i="1"/>
  <c r="T30" i="1"/>
  <c r="U30" i="1" s="1"/>
  <c r="X30" i="1"/>
  <c r="Y30" i="1" s="1"/>
  <c r="Z30" i="1"/>
  <c r="AC30" i="1"/>
  <c r="AD30" i="1" s="1"/>
  <c r="AE30" i="1" s="1"/>
  <c r="AM30" i="1"/>
  <c r="AN30" i="1"/>
  <c r="AO30" i="1" s="1"/>
  <c r="S31" i="1"/>
  <c r="T31" i="1" s="1"/>
  <c r="U31" i="1"/>
  <c r="X31" i="1"/>
  <c r="Y31" i="1" s="1"/>
  <c r="Z31" i="1" s="1"/>
  <c r="AC31" i="1"/>
  <c r="AP31" i="1" s="1"/>
  <c r="AQ31" i="1" s="1"/>
  <c r="AR31" i="1" s="1"/>
  <c r="AM31" i="1"/>
  <c r="S32" i="1"/>
  <c r="X32" i="1"/>
  <c r="Y32" i="1"/>
  <c r="Z32" i="1" s="1"/>
  <c r="AC32" i="1"/>
  <c r="AM32" i="1"/>
  <c r="AN32" i="1"/>
  <c r="AO32" i="1" s="1"/>
  <c r="S33" i="1"/>
  <c r="T33" i="1"/>
  <c r="U33" i="1"/>
  <c r="AF33" i="1" s="1"/>
  <c r="X33" i="1"/>
  <c r="Y33" i="1"/>
  <c r="Z33" i="1"/>
  <c r="AC33" i="1"/>
  <c r="AD33" i="1" s="1"/>
  <c r="AE33" i="1" s="1"/>
  <c r="AM33" i="1"/>
  <c r="AN33" i="1"/>
  <c r="AO33" i="1" s="1"/>
  <c r="S34" i="1"/>
  <c r="T34" i="1" s="1"/>
  <c r="U34" i="1" s="1"/>
  <c r="X34" i="1"/>
  <c r="Y34" i="1"/>
  <c r="Z34" i="1" s="1"/>
  <c r="AC34" i="1"/>
  <c r="AD34" i="1" s="1"/>
  <c r="AE34" i="1"/>
  <c r="AM34" i="1"/>
  <c r="AN34" i="1" s="1"/>
  <c r="AO34" i="1" s="1"/>
  <c r="S35" i="1"/>
  <c r="T35" i="1"/>
  <c r="U35" i="1"/>
  <c r="AF35" i="1" s="1"/>
  <c r="X35" i="1"/>
  <c r="Y35" i="1"/>
  <c r="Z35" i="1"/>
  <c r="AC35" i="1"/>
  <c r="AD35" i="1"/>
  <c r="AE35" i="1"/>
  <c r="AM35" i="1"/>
  <c r="AN35" i="1" s="1"/>
  <c r="AO35" i="1"/>
  <c r="S36" i="1"/>
  <c r="X36" i="1"/>
  <c r="Y36" i="1" s="1"/>
  <c r="Z36" i="1"/>
  <c r="AC36" i="1"/>
  <c r="AD36" i="1" s="1"/>
  <c r="AE36" i="1" s="1"/>
  <c r="AM36" i="1"/>
  <c r="AN36" i="1"/>
  <c r="AO36" i="1"/>
  <c r="S37" i="1"/>
  <c r="T37" i="1"/>
  <c r="U37" i="1"/>
  <c r="X37" i="1"/>
  <c r="Y37" i="1" s="1"/>
  <c r="Z37" i="1" s="1"/>
  <c r="AC37" i="1"/>
  <c r="AD37" i="1"/>
  <c r="AE37" i="1" s="1"/>
  <c r="AM37" i="1"/>
  <c r="AN37" i="1" s="1"/>
  <c r="AO37" i="1" s="1"/>
  <c r="S38" i="1"/>
  <c r="T38" i="1"/>
  <c r="U38" i="1" s="1"/>
  <c r="X38" i="1"/>
  <c r="AC38" i="1"/>
  <c r="AM38" i="1"/>
  <c r="AN38" i="1" s="1"/>
  <c r="AO38" i="1" s="1"/>
  <c r="S39" i="1"/>
  <c r="X39" i="1"/>
  <c r="Y39" i="1" s="1"/>
  <c r="Z39" i="1" s="1"/>
  <c r="AC39" i="1"/>
  <c r="AD39" i="1"/>
  <c r="AE39" i="1" s="1"/>
  <c r="AM39" i="1"/>
  <c r="AN39" i="1" s="1"/>
  <c r="AO39" i="1"/>
  <c r="S40" i="1"/>
  <c r="T40" i="1" s="1"/>
  <c r="U40" i="1" s="1"/>
  <c r="X40" i="1"/>
  <c r="Y40" i="1"/>
  <c r="Z40" i="1" s="1"/>
  <c r="AF40" i="1" s="1"/>
  <c r="AC40" i="1"/>
  <c r="AD40" i="1"/>
  <c r="AE40" i="1"/>
  <c r="AM40" i="1"/>
  <c r="S41" i="1"/>
  <c r="T41" i="1"/>
  <c r="U41" i="1"/>
  <c r="X41" i="1"/>
  <c r="AC41" i="1"/>
  <c r="AD41" i="1"/>
  <c r="AE41" i="1" s="1"/>
  <c r="AM41" i="1"/>
  <c r="AN41" i="1"/>
  <c r="AO41" i="1"/>
  <c r="S42" i="1"/>
  <c r="X42" i="1"/>
  <c r="AC42" i="1"/>
  <c r="AD42" i="1"/>
  <c r="AE42" i="1" s="1"/>
  <c r="AF42" i="1" s="1"/>
  <c r="AM42" i="1"/>
  <c r="AN42" i="1"/>
  <c r="AO42" i="1"/>
  <c r="S43" i="1"/>
  <c r="X43" i="1"/>
  <c r="Y43" i="1"/>
  <c r="Z43" i="1"/>
  <c r="AC43" i="1"/>
  <c r="AD43" i="1" s="1"/>
  <c r="AE43" i="1" s="1"/>
  <c r="AM43" i="1"/>
  <c r="AN43" i="1"/>
  <c r="AO43" i="1" s="1"/>
  <c r="S44" i="1"/>
  <c r="T44" i="1" s="1"/>
  <c r="U44" i="1" s="1"/>
  <c r="X44" i="1"/>
  <c r="Y44" i="1"/>
  <c r="Z44" i="1" s="1"/>
  <c r="AC44" i="1"/>
  <c r="AD44" i="1" s="1"/>
  <c r="AE44" i="1"/>
  <c r="AM44" i="1"/>
  <c r="AN44" i="1" s="1"/>
  <c r="AO44" i="1" s="1"/>
  <c r="S45" i="1"/>
  <c r="T45" i="1"/>
  <c r="U45" i="1"/>
  <c r="X45" i="1"/>
  <c r="Y45" i="1"/>
  <c r="Z45" i="1"/>
  <c r="AC45" i="1"/>
  <c r="AD45" i="1" s="1"/>
  <c r="AE45" i="1" s="1"/>
  <c r="AM45" i="1"/>
  <c r="AN45" i="1" s="1"/>
  <c r="S46" i="1"/>
  <c r="X46" i="1"/>
  <c r="Y46" i="1"/>
  <c r="Z46" i="1" s="1"/>
  <c r="AC46" i="1"/>
  <c r="AD46" i="1"/>
  <c r="AE46" i="1" s="1"/>
  <c r="AM46" i="1"/>
  <c r="AN46" i="1"/>
  <c r="AO46" i="1" s="1"/>
  <c r="S47" i="1"/>
  <c r="X47" i="1"/>
  <c r="Y47" i="1"/>
  <c r="Z47" i="1" s="1"/>
  <c r="AC47" i="1"/>
  <c r="AD47" i="1" s="1"/>
  <c r="AE47" i="1"/>
  <c r="AM47" i="1"/>
  <c r="AN47" i="1" s="1"/>
  <c r="AO47" i="1" s="1"/>
  <c r="S48" i="1"/>
  <c r="X48" i="1"/>
  <c r="Y48" i="1"/>
  <c r="Z48" i="1" s="1"/>
  <c r="AC48" i="1"/>
  <c r="AD48" i="1" s="1"/>
  <c r="AE48" i="1" s="1"/>
  <c r="AM48" i="1"/>
  <c r="AN48" i="1"/>
  <c r="AO48" i="1" s="1"/>
  <c r="S49" i="1"/>
  <c r="X49" i="1"/>
  <c r="Y49" i="1"/>
  <c r="Z49" i="1" s="1"/>
  <c r="AC49" i="1"/>
  <c r="AD49" i="1"/>
  <c r="AE49" i="1" s="1"/>
  <c r="AM49" i="1"/>
  <c r="AN49" i="1" s="1"/>
  <c r="AO49" i="1"/>
  <c r="S50" i="1"/>
  <c r="AP50" i="1" s="1"/>
  <c r="AQ50" i="1" s="1"/>
  <c r="AR50" i="1" s="1"/>
  <c r="X50" i="1"/>
  <c r="Y50" i="1" s="1"/>
  <c r="Z50" i="1"/>
  <c r="AC50" i="1"/>
  <c r="AD50" i="1"/>
  <c r="AE50" i="1" s="1"/>
  <c r="AM50" i="1"/>
  <c r="AN50" i="1"/>
  <c r="AO50" i="1"/>
  <c r="S51" i="1"/>
  <c r="X51" i="1"/>
  <c r="Y51" i="1"/>
  <c r="Z51" i="1"/>
  <c r="AC51" i="1"/>
  <c r="AD51" i="1"/>
  <c r="AE51" i="1"/>
  <c r="AM51" i="1"/>
  <c r="AN51" i="1" s="1"/>
  <c r="AO51" i="1"/>
  <c r="S52" i="1"/>
  <c r="X52" i="1"/>
  <c r="AC52" i="1"/>
  <c r="AD52" i="1"/>
  <c r="AE52" i="1" s="1"/>
  <c r="AM52" i="1"/>
  <c r="AN52" i="1" s="1"/>
  <c r="AO52" i="1"/>
  <c r="S53" i="1"/>
  <c r="T53" i="1" s="1"/>
  <c r="U53" i="1" s="1"/>
  <c r="X53" i="1"/>
  <c r="Y53" i="1" s="1"/>
  <c r="Z53" i="1" s="1"/>
  <c r="AF53" i="1" s="1"/>
  <c r="AC53" i="1"/>
  <c r="AD53" i="1"/>
  <c r="AE53" i="1" s="1"/>
  <c r="AM53" i="1"/>
  <c r="AN53" i="1"/>
  <c r="AO53" i="1" s="1"/>
  <c r="S54" i="1"/>
  <c r="X54" i="1"/>
  <c r="Y54" i="1"/>
  <c r="Z54" i="1" s="1"/>
  <c r="AF54" i="1" s="1"/>
  <c r="AC54" i="1"/>
  <c r="AD54" i="1"/>
  <c r="AE54" i="1"/>
  <c r="AM54" i="1"/>
  <c r="AN54" i="1" s="1"/>
  <c r="AO54" i="1" s="1"/>
  <c r="S55" i="1"/>
  <c r="T55" i="1" s="1"/>
  <c r="X55" i="1"/>
  <c r="Y55" i="1" s="1"/>
  <c r="Z55" i="1" s="1"/>
  <c r="AC55" i="1"/>
  <c r="AD55" i="1" s="1"/>
  <c r="AE55" i="1" s="1"/>
  <c r="AM55" i="1"/>
  <c r="AN55" i="1"/>
  <c r="AO55" i="1"/>
  <c r="S56" i="1"/>
  <c r="T56" i="1"/>
  <c r="U56" i="1"/>
  <c r="AF56" i="1" s="1"/>
  <c r="X56" i="1"/>
  <c r="Y56" i="1" s="1"/>
  <c r="Z56" i="1" s="1"/>
  <c r="AC56" i="1"/>
  <c r="AD56" i="1"/>
  <c r="AE56" i="1"/>
  <c r="AM56" i="1"/>
  <c r="AN56" i="1" s="1"/>
  <c r="AO56" i="1" s="1"/>
  <c r="S57" i="1"/>
  <c r="X57" i="1"/>
  <c r="AP57" i="1" s="1"/>
  <c r="AQ57" i="1" s="1"/>
  <c r="AR57" i="1" s="1"/>
  <c r="AC57" i="1"/>
  <c r="AD57" i="1"/>
  <c r="AE57" i="1"/>
  <c r="AM57" i="1"/>
  <c r="AN57" i="1" s="1"/>
  <c r="AO57" i="1"/>
  <c r="S58" i="1"/>
  <c r="T58" i="1" s="1"/>
  <c r="U58" i="1" s="1"/>
  <c r="X58" i="1"/>
  <c r="Y58" i="1" s="1"/>
  <c r="Z58" i="1"/>
  <c r="AC58" i="1"/>
  <c r="AD58" i="1"/>
  <c r="AE58" i="1" s="1"/>
  <c r="AM58" i="1"/>
  <c r="AN58" i="1"/>
  <c r="AO58" i="1"/>
  <c r="S59" i="1"/>
  <c r="T59" i="1" s="1"/>
  <c r="X59" i="1"/>
  <c r="Y59" i="1"/>
  <c r="Z59" i="1"/>
  <c r="AC59" i="1"/>
  <c r="AD59" i="1" s="1"/>
  <c r="AE59" i="1" s="1"/>
  <c r="AM59" i="1"/>
  <c r="AN59" i="1"/>
  <c r="AO59" i="1" s="1"/>
  <c r="S60" i="1"/>
  <c r="T60" i="1" s="1"/>
  <c r="U60" i="1" s="1"/>
  <c r="AF60" i="1" s="1"/>
  <c r="X60" i="1"/>
  <c r="Y60" i="1"/>
  <c r="Z60" i="1" s="1"/>
  <c r="AC60" i="1"/>
  <c r="AD60" i="1"/>
  <c r="AE60" i="1" s="1"/>
  <c r="AM60" i="1"/>
  <c r="AN60" i="1"/>
  <c r="AO60" i="1"/>
  <c r="S61" i="1"/>
  <c r="X61" i="1"/>
  <c r="Y61" i="1"/>
  <c r="Z61" i="1"/>
  <c r="AC61" i="1"/>
  <c r="AD61" i="1" s="1"/>
  <c r="AE61" i="1"/>
  <c r="AM61" i="1"/>
  <c r="AN61" i="1"/>
  <c r="AO61" i="1" s="1"/>
  <c r="S62" i="1"/>
  <c r="T62" i="1"/>
  <c r="U62" i="1"/>
  <c r="AF62" i="1" s="1"/>
  <c r="X62" i="1"/>
  <c r="Y62" i="1"/>
  <c r="Z62" i="1"/>
  <c r="AC62" i="1"/>
  <c r="AD62" i="1"/>
  <c r="AE62" i="1"/>
  <c r="AM62" i="1"/>
  <c r="AN62" i="1" s="1"/>
  <c r="AO62" i="1"/>
  <c r="S63" i="1"/>
  <c r="T63" i="1"/>
  <c r="U63" i="1" s="1"/>
  <c r="X63" i="1"/>
  <c r="Y63" i="1"/>
  <c r="Z63" i="1" s="1"/>
  <c r="AF63" i="1" s="1"/>
  <c r="AC63" i="1"/>
  <c r="AD63" i="1"/>
  <c r="AE63" i="1"/>
  <c r="AM63" i="1"/>
  <c r="AN63" i="1" s="1"/>
  <c r="AO63" i="1"/>
  <c r="S64" i="1"/>
  <c r="AP64" i="1" s="1"/>
  <c r="AQ64" i="1" s="1"/>
  <c r="AR64" i="1" s="1"/>
  <c r="X64" i="1"/>
  <c r="Y64" i="1" s="1"/>
  <c r="Z64" i="1" s="1"/>
  <c r="AC64" i="1"/>
  <c r="AD64" i="1"/>
  <c r="AE64" i="1" s="1"/>
  <c r="AM64" i="1"/>
  <c r="AN64" i="1" s="1"/>
  <c r="AO64" i="1" s="1"/>
  <c r="AD28" i="1"/>
  <c r="AE28" i="1" s="1"/>
  <c r="T42" i="1"/>
  <c r="U42" i="1" s="1"/>
  <c r="T48" i="1"/>
  <c r="U48" i="1"/>
  <c r="AF48" i="1" s="1"/>
  <c r="AD21" i="1"/>
  <c r="AE21" i="1"/>
  <c r="T50" i="1"/>
  <c r="U50" i="1" s="1"/>
  <c r="AF50" i="1" s="1"/>
  <c r="T52" i="1"/>
  <c r="U52" i="1"/>
  <c r="AF52" i="1" s="1"/>
  <c r="T46" i="1"/>
  <c r="U46" i="1"/>
  <c r="AF46" i="1" s="1"/>
  <c r="U59" i="1"/>
  <c r="AF59" i="1" s="1"/>
  <c r="T57" i="1"/>
  <c r="U57" i="1"/>
  <c r="U55" i="1"/>
  <c r="AF55" i="1" s="1"/>
  <c r="T51" i="1"/>
  <c r="U51" i="1" s="1"/>
  <c r="AF51" i="1" s="1"/>
  <c r="T49" i="1"/>
  <c r="U49" i="1"/>
  <c r="T47" i="1"/>
  <c r="U47" i="1" s="1"/>
  <c r="AF47" i="1" s="1"/>
  <c r="AN23" i="1"/>
  <c r="AO23" i="1"/>
  <c r="H44" i="14"/>
  <c r="L44" i="14"/>
  <c r="H43" i="14"/>
  <c r="AM3" i="13"/>
  <c r="L43" i="14"/>
  <c r="W21" i="13"/>
  <c r="X21" i="13"/>
  <c r="AI21" i="13"/>
  <c r="S15" i="13"/>
  <c r="H41" i="14"/>
  <c r="R19" i="13"/>
  <c r="S19" i="13"/>
  <c r="S22" i="13"/>
  <c r="AI22" i="13" s="1"/>
  <c r="X25" i="13"/>
  <c r="AD3" i="13"/>
  <c r="L40" i="14"/>
  <c r="Y21" i="1"/>
  <c r="Z21" i="1"/>
  <c r="Y20" i="1"/>
  <c r="Z20" i="1" s="1"/>
  <c r="P3" i="13"/>
  <c r="L32" i="14" s="1"/>
  <c r="AP49" i="1"/>
  <c r="AQ49" i="1" s="1"/>
  <c r="AR49" i="1" s="1"/>
  <c r="AP48" i="1"/>
  <c r="AQ48" i="1" s="1"/>
  <c r="AR48" i="1" s="1"/>
  <c r="AP51" i="1"/>
  <c r="AQ51" i="1"/>
  <c r="AR51" i="1"/>
  <c r="Y38" i="1"/>
  <c r="Z38" i="1" s="1"/>
  <c r="AF38" i="1" s="1"/>
  <c r="AP39" i="1"/>
  <c r="AQ39" i="1" s="1"/>
  <c r="AR39" i="1"/>
  <c r="AN40" i="1"/>
  <c r="AO40" i="1" s="1"/>
  <c r="AD19" i="1"/>
  <c r="AE19" i="1"/>
  <c r="AP33" i="1"/>
  <c r="AQ33" i="1"/>
  <c r="AR33" i="1"/>
  <c r="T39" i="1"/>
  <c r="U39" i="1" s="1"/>
  <c r="AF39" i="1" s="1"/>
  <c r="AP37" i="1"/>
  <c r="AQ37" i="1"/>
  <c r="AR37" i="1" s="1"/>
  <c r="AP46" i="1"/>
  <c r="AP35" i="1"/>
  <c r="AQ35" i="1"/>
  <c r="AR35" i="1" s="1"/>
  <c r="Z29" i="1"/>
  <c r="AP30" i="1"/>
  <c r="T36" i="1"/>
  <c r="U36" i="1"/>
  <c r="AF36" i="1"/>
  <c r="AD32" i="1"/>
  <c r="AE32" i="1" s="1"/>
  <c r="AI2" i="13"/>
  <c r="K87" i="14" s="1"/>
  <c r="AD20" i="1"/>
  <c r="AP20" i="1"/>
  <c r="AQ20" i="1"/>
  <c r="AR20" i="1" s="1"/>
  <c r="AF44" i="1"/>
  <c r="AQ46" i="1"/>
  <c r="AR46" i="1"/>
  <c r="AQ30" i="1"/>
  <c r="AR30" i="1" s="1"/>
  <c r="T32" i="1"/>
  <c r="U32" i="1"/>
  <c r="AP32" i="1"/>
  <c r="AQ32" i="1"/>
  <c r="AR32" i="1"/>
  <c r="T29" i="1"/>
  <c r="U29" i="1" s="1"/>
  <c r="AF29" i="1" s="1"/>
  <c r="T23" i="1"/>
  <c r="U23" i="1"/>
  <c r="U25" i="1"/>
  <c r="AF25" i="1" s="1"/>
  <c r="AH15" i="13"/>
  <c r="AC19" i="13"/>
  <c r="AI19" i="13" s="1"/>
  <c r="Y3" i="13"/>
  <c r="L37" i="14"/>
  <c r="W24" i="13"/>
  <c r="X24" i="13"/>
  <c r="AI24" i="13" s="1"/>
  <c r="X20" i="13"/>
  <c r="AS18" i="13"/>
  <c r="AT18" i="13"/>
  <c r="AU18" i="13"/>
  <c r="AE20" i="1"/>
  <c r="X18" i="13"/>
  <c r="W15" i="13"/>
  <c r="W1" i="13" s="1"/>
  <c r="X15" i="13"/>
  <c r="AI15" i="13" s="1"/>
  <c r="R17" i="13"/>
  <c r="R1" i="13" s="1"/>
  <c r="AI3" i="13"/>
  <c r="K88" i="14" s="1"/>
  <c r="T24" i="1"/>
  <c r="U24" i="1"/>
  <c r="AF24" i="1"/>
  <c r="AD22" i="1"/>
  <c r="AE22" i="1" s="1"/>
  <c r="Y19" i="1"/>
  <c r="Z19" i="1" s="1"/>
  <c r="AF19" i="1" s="1"/>
  <c r="AP19" i="1"/>
  <c r="AQ19" i="1" s="1"/>
  <c r="AR19" i="1" s="1"/>
  <c r="S17" i="13"/>
  <c r="AI17" i="13"/>
  <c r="Y57" i="1"/>
  <c r="Z57" i="1"/>
  <c r="AF57" i="1"/>
  <c r="Y41" i="1"/>
  <c r="Z41" i="1" s="1"/>
  <c r="AP41" i="1"/>
  <c r="AQ41" i="1"/>
  <c r="AR41" i="1"/>
  <c r="AP40" i="1"/>
  <c r="AQ40" i="1" s="1"/>
  <c r="AR40" i="1" s="1"/>
  <c r="AP52" i="1"/>
  <c r="AQ52" i="1" s="1"/>
  <c r="AR52" i="1" s="1"/>
  <c r="Y52" i="1"/>
  <c r="Z52" i="1"/>
  <c r="AD38" i="1"/>
  <c r="AE38" i="1"/>
  <c r="AP38" i="1"/>
  <c r="AQ38" i="1" s="1"/>
  <c r="AR38" i="1" s="1"/>
  <c r="AP22" i="1"/>
  <c r="AQ22" i="1"/>
  <c r="AR22" i="1" s="1"/>
  <c r="T61" i="1"/>
  <c r="U61" i="1" s="1"/>
  <c r="AF61" i="1" s="1"/>
  <c r="AP61" i="1"/>
  <c r="AQ61" i="1"/>
  <c r="AR61" i="1" s="1"/>
  <c r="T54" i="1"/>
  <c r="U54" i="1"/>
  <c r="AP54" i="1"/>
  <c r="AQ54" i="1"/>
  <c r="AR54" i="1"/>
  <c r="T43" i="1"/>
  <c r="U43" i="1" s="1"/>
  <c r="AF43" i="1" s="1"/>
  <c r="AP43" i="1"/>
  <c r="AQ43" i="1"/>
  <c r="AR43" i="1"/>
  <c r="AN31" i="1"/>
  <c r="H46" i="9"/>
  <c r="AP56" i="1"/>
  <c r="AQ56" i="1" s="1"/>
  <c r="AR56" i="1" s="1"/>
  <c r="Y42" i="1"/>
  <c r="Z42" i="1"/>
  <c r="AP42" i="1"/>
  <c r="AQ42" i="1"/>
  <c r="AR42" i="1"/>
  <c r="AD23" i="1"/>
  <c r="AE23" i="1"/>
  <c r="AF23" i="1"/>
  <c r="AP23" i="1"/>
  <c r="AQ23" i="1"/>
  <c r="AR23" i="1"/>
  <c r="AO3" i="13"/>
  <c r="L45" i="14" s="1"/>
  <c r="AO31" i="1"/>
  <c r="AR15" i="13"/>
  <c r="AQ5" i="13"/>
  <c r="J46" i="14" s="1"/>
  <c r="AQ2" i="13"/>
  <c r="K46" i="14" s="1"/>
  <c r="AH25" i="13"/>
  <c r="AI18" i="13"/>
  <c r="AS20" i="13"/>
  <c r="AT20" i="13" s="1"/>
  <c r="AU20" i="13" s="1"/>
  <c r="W16" i="13"/>
  <c r="W2" i="13"/>
  <c r="K36" i="14" s="1"/>
  <c r="AS16" i="13"/>
  <c r="AT16" i="13"/>
  <c r="AU16" i="13"/>
  <c r="H35" i="14"/>
  <c r="AI7" i="13"/>
  <c r="K92" i="14"/>
  <c r="AS23" i="13"/>
  <c r="AT23" i="13"/>
  <c r="AU23" i="13" s="1"/>
  <c r="AB4" i="13"/>
  <c r="I39" i="14" s="1"/>
  <c r="W5" i="13"/>
  <c r="J36" i="14" s="1"/>
  <c r="AB5" i="13"/>
  <c r="J39" i="14" s="1"/>
  <c r="AC15" i="13"/>
  <c r="T3" i="13"/>
  <c r="L34" i="14" s="1"/>
  <c r="R23" i="13"/>
  <c r="S23" i="13"/>
  <c r="R4" i="13"/>
  <c r="I33" i="14" s="1"/>
  <c r="R2" i="13"/>
  <c r="K33" i="14" s="1"/>
  <c r="T18" i="1"/>
  <c r="U18" i="1"/>
  <c r="AF18" i="1"/>
  <c r="K15" i="9"/>
  <c r="L13" i="9" s="1"/>
  <c r="L15" i="9" s="1"/>
  <c r="AO45" i="1"/>
  <c r="AF37" i="1"/>
  <c r="AF34" i="1"/>
  <c r="X16" i="13"/>
  <c r="AI16" i="13"/>
  <c r="AS22" i="13"/>
  <c r="AT22" i="13" s="1"/>
  <c r="AU22" i="13" s="1"/>
  <c r="AS21" i="13"/>
  <c r="AT21" i="13"/>
  <c r="AU21" i="13" s="1"/>
  <c r="AS15" i="13"/>
  <c r="AT15" i="13"/>
  <c r="AI5" i="13"/>
  <c r="K90" i="14" s="1"/>
  <c r="AS25" i="13"/>
  <c r="AT25" i="13"/>
  <c r="AU25" i="13"/>
  <c r="O3" i="13"/>
  <c r="L31" i="14"/>
  <c r="H31" i="14"/>
  <c r="AI20" i="13"/>
  <c r="F19" i="14"/>
  <c r="G18" i="14"/>
  <c r="G17" i="14"/>
  <c r="G16" i="14"/>
  <c r="G19" i="14"/>
  <c r="P3" i="1" l="1"/>
  <c r="L34" i="9" s="1"/>
  <c r="L14" i="9"/>
  <c r="K25" i="9"/>
  <c r="AK3" i="1"/>
  <c r="L45" i="9" s="1"/>
  <c r="AF4" i="1"/>
  <c r="K90" i="9" s="1"/>
  <c r="W3" i="13"/>
  <c r="L36" i="14" s="1"/>
  <c r="H36" i="14"/>
  <c r="K17" i="14"/>
  <c r="K16" i="14"/>
  <c r="K18" i="14" s="1"/>
  <c r="K93" i="14"/>
  <c r="AF41" i="1"/>
  <c r="AF32" i="1"/>
  <c r="H33" i="14"/>
  <c r="R3" i="13"/>
  <c r="L33" i="14" s="1"/>
  <c r="AF22" i="1"/>
  <c r="AF58" i="1"/>
  <c r="AP47" i="1"/>
  <c r="AQ47" i="1" s="1"/>
  <c r="AR47" i="1" s="1"/>
  <c r="AG5" i="13"/>
  <c r="J42" i="14" s="1"/>
  <c r="AP21" i="1"/>
  <c r="AQ21" i="1" s="1"/>
  <c r="AR21" i="1" s="1"/>
  <c r="AU15" i="13"/>
  <c r="W4" i="13"/>
  <c r="I36" i="14" s="1"/>
  <c r="AB1" i="13"/>
  <c r="AG2" i="13"/>
  <c r="K42" i="14" s="1"/>
  <c r="AB2" i="13"/>
  <c r="K39" i="14" s="1"/>
  <c r="AG1" i="13"/>
  <c r="AQ4" i="13"/>
  <c r="I46" i="14" s="1"/>
  <c r="T64" i="1"/>
  <c r="U64" i="1" s="1"/>
  <c r="AF64" i="1" s="1"/>
  <c r="AP60" i="1"/>
  <c r="AQ60" i="1" s="1"/>
  <c r="AR60" i="1" s="1"/>
  <c r="AF45" i="1"/>
  <c r="AP59" i="1"/>
  <c r="AQ59" i="1" s="1"/>
  <c r="AR59" i="1" s="1"/>
  <c r="AQ1" i="13"/>
  <c r="AP53" i="1"/>
  <c r="AQ53" i="1" s="1"/>
  <c r="AR53" i="1" s="1"/>
  <c r="AF49" i="1"/>
  <c r="AD31" i="1"/>
  <c r="AE31" i="1" s="1"/>
  <c r="AF31" i="1" s="1"/>
  <c r="AP55" i="1"/>
  <c r="AQ55" i="1" s="1"/>
  <c r="AR55" i="1" s="1"/>
  <c r="AF30" i="1"/>
  <c r="AF20" i="1"/>
  <c r="AP18" i="1"/>
  <c r="AQ18" i="1" s="1"/>
  <c r="AR18" i="1" s="1"/>
  <c r="AS19" i="13"/>
  <c r="AT19" i="13" s="1"/>
  <c r="AU19" i="13" s="1"/>
  <c r="AP58" i="1"/>
  <c r="AQ58" i="1" s="1"/>
  <c r="AR58" i="1" s="1"/>
  <c r="AP24" i="1"/>
  <c r="AQ24" i="1" s="1"/>
  <c r="AR24" i="1" s="1"/>
  <c r="AS24" i="13"/>
  <c r="AT24" i="13" s="1"/>
  <c r="AU24" i="13" s="1"/>
  <c r="AP25" i="1"/>
  <c r="AQ25" i="1" s="1"/>
  <c r="AR25" i="1" s="1"/>
  <c r="AP36" i="1"/>
  <c r="AQ36" i="1" s="1"/>
  <c r="AR36" i="1" s="1"/>
  <c r="AP44" i="1"/>
  <c r="AQ44" i="1" s="1"/>
  <c r="AR44" i="1" s="1"/>
  <c r="AP45" i="1"/>
  <c r="AQ45" i="1" s="1"/>
  <c r="AR45" i="1" s="1"/>
  <c r="AP34" i="1"/>
  <c r="AQ34" i="1" s="1"/>
  <c r="AR34" i="1" s="1"/>
  <c r="AP62" i="1"/>
  <c r="AQ62" i="1" s="1"/>
  <c r="AR62" i="1" s="1"/>
  <c r="AP27" i="1"/>
  <c r="AQ27" i="1" s="1"/>
  <c r="AR27" i="1" s="1"/>
  <c r="AP63" i="1"/>
  <c r="AQ63" i="1" s="1"/>
  <c r="AR63" i="1" s="1"/>
  <c r="T28" i="1"/>
  <c r="U28" i="1" s="1"/>
  <c r="AF28" i="1" s="1"/>
  <c r="AP28" i="1"/>
  <c r="AQ28" i="1" s="1"/>
  <c r="AR28" i="1" s="1"/>
  <c r="AD26" i="1"/>
  <c r="AE26" i="1" s="1"/>
  <c r="AF26" i="1" s="1"/>
  <c r="AP26" i="1"/>
  <c r="AQ26" i="1" s="1"/>
  <c r="AR26" i="1" s="1"/>
  <c r="AF2" i="1"/>
  <c r="K88" i="9" s="1"/>
  <c r="H42" i="9"/>
  <c r="H38" i="9"/>
  <c r="AF5" i="1"/>
  <c r="K91" i="9" s="1"/>
  <c r="AS17" i="13"/>
  <c r="AT17" i="13" s="1"/>
  <c r="R3" i="1"/>
  <c r="L36" i="9" s="1"/>
  <c r="O3" i="1"/>
  <c r="L33" i="9" s="1"/>
  <c r="AN1" i="1"/>
  <c r="AN3" i="1" s="1"/>
  <c r="L47" i="9" s="1"/>
  <c r="AN4" i="1"/>
  <c r="I47" i="9" s="1"/>
  <c r="AN5" i="1"/>
  <c r="J47" i="9" s="1"/>
  <c r="AJ3" i="1"/>
  <c r="L44" i="9" s="1"/>
  <c r="AN2" i="1"/>
  <c r="K47" i="9" s="1"/>
  <c r="AF7" i="1"/>
  <c r="K93" i="9" s="1"/>
  <c r="AF6" i="1"/>
  <c r="K92" i="9" s="1"/>
  <c r="AF3" i="1"/>
  <c r="K89" i="9" s="1"/>
  <c r="AF1" i="1"/>
  <c r="K87" i="9" s="1"/>
  <c r="AD1" i="1"/>
  <c r="AD4" i="1"/>
  <c r="I43" i="9" s="1"/>
  <c r="AD5" i="1"/>
  <c r="J43" i="9" s="1"/>
  <c r="AD2" i="1"/>
  <c r="K43" i="9" s="1"/>
  <c r="H41" i="9"/>
  <c r="W3" i="1"/>
  <c r="L39" i="9" s="1"/>
  <c r="Y4" i="1"/>
  <c r="I40" i="9" s="1"/>
  <c r="Y5" i="1"/>
  <c r="J40" i="9" s="1"/>
  <c r="Y1" i="1"/>
  <c r="Y2" i="1"/>
  <c r="K40" i="9" s="1"/>
  <c r="Q3" i="1"/>
  <c r="L35" i="9" s="1"/>
  <c r="T5" i="1"/>
  <c r="J37" i="9" s="1"/>
  <c r="T1" i="1"/>
  <c r="T2" i="1"/>
  <c r="K37" i="9" s="1"/>
  <c r="T4" i="1"/>
  <c r="I37" i="9" s="1"/>
  <c r="L23" i="9"/>
  <c r="L24" i="9"/>
  <c r="L22" i="9"/>
  <c r="G25" i="9"/>
  <c r="H13" i="9" s="1"/>
  <c r="L91" i="14" l="1"/>
  <c r="L89" i="14"/>
  <c r="L92" i="14"/>
  <c r="L86" i="14"/>
  <c r="L93" i="14" s="1"/>
  <c r="H16" i="9"/>
  <c r="AT1" i="13"/>
  <c r="AU17" i="13"/>
  <c r="AU1" i="13" s="1"/>
  <c r="E86" i="14" s="1"/>
  <c r="AT4" i="13"/>
  <c r="I47" i="14" s="1"/>
  <c r="AT5" i="13"/>
  <c r="J47" i="14" s="1"/>
  <c r="AQ3" i="13"/>
  <c r="L46" i="14" s="1"/>
  <c r="H46" i="14"/>
  <c r="AT2" i="13"/>
  <c r="K47" i="14" s="1"/>
  <c r="L87" i="14"/>
  <c r="K94" i="9"/>
  <c r="L93" i="9" s="1"/>
  <c r="H39" i="14"/>
  <c r="AB3" i="13"/>
  <c r="L39" i="14" s="1"/>
  <c r="L88" i="14"/>
  <c r="H42" i="14"/>
  <c r="AG3" i="13"/>
  <c r="L42" i="14" s="1"/>
  <c r="L90" i="14"/>
  <c r="H47" i="9"/>
  <c r="H43" i="9"/>
  <c r="AD3" i="1"/>
  <c r="L43" i="9" s="1"/>
  <c r="H40" i="9"/>
  <c r="Y3" i="1"/>
  <c r="L40" i="9" s="1"/>
  <c r="T3" i="1"/>
  <c r="L37" i="9" s="1"/>
  <c r="H37" i="9"/>
  <c r="L25" i="9"/>
  <c r="H15" i="9"/>
  <c r="H18" i="9"/>
  <c r="H17" i="9"/>
  <c r="H22" i="9"/>
  <c r="H19" i="9"/>
  <c r="H23" i="9"/>
  <c r="H21" i="9"/>
  <c r="H20" i="9"/>
  <c r="H14" i="9"/>
  <c r="H24" i="9"/>
  <c r="L87" i="9" l="1"/>
  <c r="L89" i="9"/>
  <c r="L90" i="9"/>
  <c r="L91" i="9"/>
  <c r="L88" i="9"/>
  <c r="AU3" i="13"/>
  <c r="E88" i="14" s="1"/>
  <c r="F88" i="14" s="1"/>
  <c r="AU2" i="13"/>
  <c r="E87" i="14" s="1"/>
  <c r="F87" i="14" s="1"/>
  <c r="L92" i="9"/>
  <c r="H47" i="14"/>
  <c r="F86" i="14" s="1"/>
  <c r="F89" i="14" s="1"/>
  <c r="AT3" i="13"/>
  <c r="L47" i="14" s="1"/>
  <c r="AQ5" i="1"/>
  <c r="J48" i="9" s="1"/>
  <c r="AQ1" i="1"/>
  <c r="H48" i="9" s="1"/>
  <c r="AQ4" i="1"/>
  <c r="I48" i="9" s="1"/>
  <c r="AQ2" i="1"/>
  <c r="K48" i="9" s="1"/>
  <c r="H25" i="9"/>
  <c r="L94" i="9" l="1"/>
  <c r="E89" i="14"/>
  <c r="AQ3" i="1"/>
  <c r="L48" i="9" s="1"/>
  <c r="AR1" i="1"/>
  <c r="E87" i="9" s="1"/>
  <c r="AR2" i="1"/>
  <c r="E88" i="9" s="1"/>
  <c r="F88" i="9" s="1"/>
  <c r="AR3" i="1"/>
  <c r="E89" i="9" s="1"/>
  <c r="F89" i="9" s="1"/>
  <c r="E90" i="9" l="1"/>
  <c r="F87" i="9"/>
  <c r="F90" i="9" s="1"/>
</calcChain>
</file>

<file path=xl/sharedStrings.xml><?xml version="1.0" encoding="utf-8"?>
<sst xmlns="http://schemas.openxmlformats.org/spreadsheetml/2006/main" count="375" uniqueCount="175">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</sst>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57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" fontId="3" fillId="0" borderId="2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" fontId="6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1" fontId="9" fillId="0" borderId="51" xfId="0" applyNumberFormat="1" applyFont="1" applyBorder="1" applyAlignment="1">
      <alignment horizontal="center" vertical="center" wrapText="1"/>
    </xf>
    <xf numFmtId="1" fontId="9" fillId="0" borderId="46" xfId="0" applyNumberFormat="1" applyFont="1" applyBorder="1" applyAlignment="1">
      <alignment horizontal="center" vertical="center" wrapText="1"/>
    </xf>
    <xf numFmtId="1" fontId="9" fillId="0" borderId="5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 wrapText="1"/>
    </xf>
    <xf numFmtId="164" fontId="9" fillId="0" borderId="58" xfId="0" applyNumberFormat="1" applyFont="1" applyBorder="1" applyAlignment="1">
      <alignment horizontal="center" vertical="center" wrapText="1"/>
    </xf>
    <xf numFmtId="164" fontId="9" fillId="0" borderId="59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0" borderId="6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9" fillId="0" borderId="40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68" xfId="1" applyFont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0" fillId="0" borderId="68" xfId="0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6" fillId="0" borderId="68" xfId="0" applyFont="1" applyBorder="1" applyAlignment="1" applyProtection="1">
      <alignment horizontal="left" vertical="top"/>
      <protection locked="0"/>
    </xf>
    <xf numFmtId="0" fontId="0" fillId="0" borderId="68" xfId="0" applyBorder="1" applyAlignment="1" applyProtection="1">
      <alignment horizontal="left" vertical="top"/>
      <protection locked="0"/>
    </xf>
    <xf numFmtId="0" fontId="0" fillId="0" borderId="68" xfId="0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73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6" fillId="0" borderId="7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7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6" fillId="0" borderId="7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/>
    </xf>
    <xf numFmtId="0" fontId="9" fillId="0" borderId="7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6" fillId="0" borderId="80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6" fillId="0" borderId="84" xfId="0" applyFont="1" applyBorder="1" applyAlignment="1">
      <alignment horizontal="left" vertical="center"/>
    </xf>
    <xf numFmtId="0" fontId="15" fillId="0" borderId="85" xfId="0" applyFont="1" applyBorder="1" applyAlignment="1">
      <alignment horizontal="center" vertical="center" textRotation="90" wrapText="1"/>
    </xf>
    <xf numFmtId="0" fontId="15" fillId="0" borderId="86" xfId="0" applyFont="1" applyBorder="1" applyAlignment="1">
      <alignment horizontal="center" vertical="center" textRotation="90" wrapText="1"/>
    </xf>
    <xf numFmtId="0" fontId="15" fillId="0" borderId="87" xfId="0" applyFont="1" applyBorder="1" applyAlignment="1">
      <alignment horizontal="center" vertical="center" textRotation="90" wrapText="1"/>
    </xf>
    <xf numFmtId="0" fontId="6" fillId="0" borderId="60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6" fillId="0" borderId="61" xfId="0" applyFont="1" applyBorder="1" applyAlignment="1">
      <alignment horizontal="center" vertical="center" wrapText="1"/>
    </xf>
    <xf numFmtId="0" fontId="6" fillId="2" borderId="88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82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419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3326-4611-B0BE-399B386464A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3326-4611-B0BE-399B386464A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3326-4611-B0BE-399B386464AA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326-4611-B0BE-399B386464AA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326-4611-B0BE-399B386464AA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326-4611-B0BE-399B386464AA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326-4611-B0BE-399B386464AA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326-4611-B0BE-399B386464AA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3326-4611-B0BE-399B386464AA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326-4611-B0BE-399B386464AA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326-4611-B0BE-399B386464AA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326-4611-B0BE-399B386464AA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326-4611-B0BE-399B386464AA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326-4611-B0BE-399B386464AA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326-4611-B0BE-399B386464AA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326-4611-B0BE-399B386464AA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326-4611-B0BE-399B386464A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326-4611-B0BE-399B38646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1895976"/>
        <c:axId val="1"/>
      </c:barChart>
      <c:catAx>
        <c:axId val="381895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419"/>
          </a:p>
        </c:txPr>
        <c:crossAx val="381895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419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223-4E26-9E0B-AACDBE0709C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23-4E26-9E0B-AACDBE0709C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223-4E26-9E0B-AACDBE0709C4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419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23-4E26-9E0B-AACDBE0709C4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419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23-4E26-9E0B-AACDBE0709C4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419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23-4E26-9E0B-AACDBE0709C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419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23-4E26-9E0B-AACDBE070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419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E-43F4-AEE1-FFD3E29FA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979288"/>
        <c:axId val="1"/>
      </c:barChart>
      <c:catAx>
        <c:axId val="383979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419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38397928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419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CC82-4F89-A0C7-868F3403D5B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CC82-4F89-A0C7-868F3403D5B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CC82-4F89-A0C7-868F3403D5B4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C82-4F89-A0C7-868F3403D5B4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C82-4F89-A0C7-868F3403D5B4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C82-4F89-A0C7-868F3403D5B4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C82-4F89-A0C7-868F3403D5B4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C82-4F89-A0C7-868F3403D5B4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C82-4F89-A0C7-868F3403D5B4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C82-4F89-A0C7-868F3403D5B4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C82-4F89-A0C7-868F3403D5B4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C82-4F89-A0C7-868F3403D5B4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CC82-4F89-A0C7-868F3403D5B4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C82-4F89-A0C7-868F3403D5B4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CC82-4F89-A0C7-868F3403D5B4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C82-4F89-A0C7-868F3403D5B4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C82-4F89-A0C7-868F3403D5B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82-4F89-A0C7-868F3403D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1892016"/>
        <c:axId val="1"/>
      </c:barChart>
      <c:catAx>
        <c:axId val="38189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419"/>
          </a:p>
        </c:txPr>
        <c:crossAx val="381892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419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35B-4218-9E3B-5DBCA3AC1B0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5B-4218-9E3B-5DBCA3AC1B0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35B-4218-9E3B-5DBCA3AC1B0E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419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5B-4218-9E3B-5DBCA3AC1B0E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419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5B-4218-9E3B-5DBCA3AC1B0E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419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5B-4218-9E3B-5DBCA3AC1B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419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5B-4218-9E3B-5DBCA3AC1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419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3-4FA5-BFCC-DDB973714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892376"/>
        <c:axId val="1"/>
      </c:barChart>
      <c:catAx>
        <c:axId val="381892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419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38189237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54274" name="Picture 1" descr="escudo blanco y negro">
          <a:extLst>
            <a:ext uri="{FF2B5EF4-FFF2-40B4-BE49-F238E27FC236}">
              <a16:creationId xmlns:a16="http://schemas.microsoft.com/office/drawing/2014/main" id="{EA16E1FF-6E5D-CE5B-A857-3DE7CABCF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154275" name="Gráfico 2">
          <a:extLst>
            <a:ext uri="{FF2B5EF4-FFF2-40B4-BE49-F238E27FC236}">
              <a16:creationId xmlns:a16="http://schemas.microsoft.com/office/drawing/2014/main" id="{A028649A-345D-E7A4-8A7E-17AF10FB4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154276" name="Gráfico 7">
          <a:extLst>
            <a:ext uri="{FF2B5EF4-FFF2-40B4-BE49-F238E27FC236}">
              <a16:creationId xmlns:a16="http://schemas.microsoft.com/office/drawing/2014/main" id="{805CB377-6F47-6921-27A0-1E2730287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154277" name="Gráfico 9">
          <a:extLst>
            <a:ext uri="{FF2B5EF4-FFF2-40B4-BE49-F238E27FC236}">
              <a16:creationId xmlns:a16="http://schemas.microsoft.com/office/drawing/2014/main" id="{9C45F2F7-3153-BD9E-CAAE-BD0157B7D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65533" name="Picture 1" descr="escudo blanco y negro">
          <a:extLst>
            <a:ext uri="{FF2B5EF4-FFF2-40B4-BE49-F238E27FC236}">
              <a16:creationId xmlns:a16="http://schemas.microsoft.com/office/drawing/2014/main" id="{B55BAB6B-7B1C-3DB3-F6E8-A953637DD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165534" name="Gráfico 2">
          <a:extLst>
            <a:ext uri="{FF2B5EF4-FFF2-40B4-BE49-F238E27FC236}">
              <a16:creationId xmlns:a16="http://schemas.microsoft.com/office/drawing/2014/main" id="{DBE216AC-A900-5F5E-450E-745063BDB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165535" name="Gráfico 3">
          <a:extLst>
            <a:ext uri="{FF2B5EF4-FFF2-40B4-BE49-F238E27FC236}">
              <a16:creationId xmlns:a16="http://schemas.microsoft.com/office/drawing/2014/main" id="{DEE0F512-F946-AF2A-F6A3-E36060D62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165536" name="Gráfico 4">
          <a:extLst>
            <a:ext uri="{FF2B5EF4-FFF2-40B4-BE49-F238E27FC236}">
              <a16:creationId xmlns:a16="http://schemas.microsoft.com/office/drawing/2014/main" id="{5EB70B9B-A870-F7E0-F8CD-AADE4E888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AX4014"/>
  <sheetViews>
    <sheetView showRowColHeaders="0" showZeros="0" tabSelected="1" topLeftCell="A13" zoomScaleNormal="100" zoomScaleSheetLayoutView="90" workbookViewId="0">
      <pane xSplit="5" ySplit="2" topLeftCell="AN15" activePane="bottomRight" state="frozen"/>
      <selection activeCell="A13" sqref="A13"/>
      <selection pane="topRight" activeCell="F13" sqref="F13"/>
      <selection pane="bottomLeft" activeCell="A15" sqref="A15"/>
      <selection pane="bottomRight" activeCell="B15" sqref="B15:AR17"/>
    </sheetView>
  </sheetViews>
  <sheetFormatPr baseColWidth="10" defaultColWidth="0" defaultRowHeight="15" customHeight="1" zeroHeight="1" x14ac:dyDescent="0.2"/>
  <cols>
    <col min="1" max="1" width="8.570312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140625" style="100" customWidth="1"/>
    <col min="9" max="9" width="6.85546875" style="99" bestFit="1" customWidth="1"/>
    <col min="10" max="10" width="39.42578125" style="99" customWidth="1"/>
    <col min="11" max="11" width="23.7109375" style="99" customWidth="1"/>
    <col min="12" max="14" width="11.7109375" style="99" customWidth="1"/>
    <col min="15" max="18" width="13.7109375" style="96" customWidth="1"/>
    <col min="19" max="19" width="13.7109375" style="96" hidden="1" customWidth="1"/>
    <col min="20" max="23" width="13.7109375" style="96" customWidth="1"/>
    <col min="24" max="24" width="13.7109375" style="96" hidden="1" customWidth="1"/>
    <col min="25" max="28" width="13.7109375" style="96" customWidth="1"/>
    <col min="29" max="29" width="13.7109375" style="96" hidden="1" customWidth="1"/>
    <col min="30" max="31" width="13.7109375" style="96" customWidth="1"/>
    <col min="32" max="32" width="10.5703125" style="97" customWidth="1"/>
    <col min="33" max="35" width="20.7109375" style="96" customWidth="1"/>
    <col min="36" max="38" width="15.140625" style="96" customWidth="1"/>
    <col min="39" max="39" width="12.7109375" style="96" hidden="1" customWidth="1"/>
    <col min="40" max="41" width="18.7109375" style="97" customWidth="1"/>
    <col min="42" max="42" width="16.7109375" style="97" hidden="1" customWidth="1"/>
    <col min="43" max="43" width="16.7109375" style="135" customWidth="1"/>
    <col min="44" max="44" width="20" style="98" customWidth="1"/>
    <col min="45" max="45" width="0.28515625" style="153" customWidth="1"/>
    <col min="46" max="46" width="9.7109375" style="99" hidden="1" customWidth="1"/>
    <col min="47" max="47" width="5.85546875" style="99" hidden="1" customWidth="1"/>
    <col min="48" max="48" width="32" style="99" hidden="1" customWidth="1"/>
    <col min="49" max="50" width="19.28515625" style="99" hidden="1" customWidth="1"/>
    <col min="51" max="16384" width="0" style="99" hidden="1"/>
  </cols>
  <sheetData>
    <row r="1" spans="1:50" s="94" customFormat="1" ht="16.5" hidden="1" x14ac:dyDescent="0.2">
      <c r="A1" s="81"/>
      <c r="B1" s="82"/>
      <c r="C1" s="82"/>
      <c r="D1" s="83"/>
      <c r="E1" s="83"/>
      <c r="F1" s="84"/>
      <c r="G1" s="84"/>
      <c r="H1" s="81"/>
      <c r="I1" s="86" t="s">
        <v>110</v>
      </c>
      <c r="J1" s="83">
        <f>(COUNTIF($J$15:$J$64,"Ciencias Naturales y Educación Ambiental")+COUNTIF($J$15:$J$64,"Ciencias Naturales – Química")+COUNTIF($J$15:$J$64, "Ciencias Naturales – Física"))</f>
        <v>0</v>
      </c>
      <c r="L1" s="85"/>
      <c r="M1" s="85"/>
      <c r="N1" s="85" t="s">
        <v>54</v>
      </c>
      <c r="O1" s="81">
        <f>COUNT(O15:O64)</f>
        <v>0</v>
      </c>
      <c r="P1" s="81">
        <f>COUNT(P15:P64)</f>
        <v>0</v>
      </c>
      <c r="Q1" s="81">
        <f>COUNT(Q15:Q64)</f>
        <v>0</v>
      </c>
      <c r="R1" s="81">
        <f>COUNT(R15:R64)</f>
        <v>0</v>
      </c>
      <c r="S1" s="81"/>
      <c r="T1" s="81">
        <f>COUNT(T15:T64)</f>
        <v>0</v>
      </c>
      <c r="U1" s="81"/>
      <c r="V1" s="81">
        <f>COUNT(V15:V64)</f>
        <v>0</v>
      </c>
      <c r="W1" s="81">
        <f>COUNT(W15:W64)</f>
        <v>0</v>
      </c>
      <c r="X1" s="81"/>
      <c r="Y1" s="81">
        <f>COUNT(Y15:Y64)</f>
        <v>0</v>
      </c>
      <c r="Z1" s="81"/>
      <c r="AA1" s="81">
        <f>COUNT(AA15:AA64)</f>
        <v>0</v>
      </c>
      <c r="AB1" s="81">
        <f>COUNT(AB15:AB64)</f>
        <v>0</v>
      </c>
      <c r="AC1" s="81"/>
      <c r="AD1" s="81">
        <f>COUNT(AD15:AD64)</f>
        <v>0</v>
      </c>
      <c r="AE1" s="81" t="s">
        <v>128</v>
      </c>
      <c r="AF1" s="81">
        <f>SUM(AG1:AI1)</f>
        <v>0</v>
      </c>
      <c r="AG1" s="81">
        <f>COUNTIF(AG15:AG64,"Liderazgo")</f>
        <v>0</v>
      </c>
      <c r="AH1" s="81">
        <f>COUNTIF(AH15:AH64,"Liderazgo")</f>
        <v>0</v>
      </c>
      <c r="AI1" s="81">
        <f>COUNTIF(AI15:AI64,"Liderazgo")</f>
        <v>0</v>
      </c>
      <c r="AJ1" s="81">
        <f>COUNT(AJ15:AJ64)</f>
        <v>0</v>
      </c>
      <c r="AK1" s="81">
        <f>COUNT(AK15:AK64)</f>
        <v>0</v>
      </c>
      <c r="AL1" s="81">
        <f>COUNT(AL15:AL64)</f>
        <v>0</v>
      </c>
      <c r="AM1" s="81"/>
      <c r="AN1" s="81">
        <f>COUNT(AN15:AN64)</f>
        <v>0</v>
      </c>
      <c r="AO1" s="81"/>
      <c r="AP1" s="81"/>
      <c r="AQ1" s="81">
        <f>COUNT(AQ15:AQ64)</f>
        <v>0</v>
      </c>
      <c r="AR1" s="83">
        <f>COUNTIF(AR15:AR64, "NO SATISFACTORIO")</f>
        <v>0</v>
      </c>
      <c r="AS1" s="151"/>
    </row>
    <row r="2" spans="1:50" s="94" customFormat="1" ht="16.5" x14ac:dyDescent="0.2">
      <c r="A2" s="81"/>
      <c r="B2" s="82"/>
      <c r="C2" s="82"/>
      <c r="D2" s="83"/>
      <c r="E2" s="83"/>
      <c r="F2" s="84"/>
      <c r="G2" s="84"/>
      <c r="H2" s="81"/>
      <c r="I2" s="86" t="s">
        <v>95</v>
      </c>
      <c r="J2" s="83">
        <f>COUNTIF($J$15:$J$64,"Ciencias Sociales")</f>
        <v>0</v>
      </c>
      <c r="L2" s="86"/>
      <c r="M2" s="86"/>
      <c r="N2" s="86" t="s">
        <v>55</v>
      </c>
      <c r="O2" s="87" t="e">
        <f>AVERAGE(O15:O64)</f>
        <v>#DIV/0!</v>
      </c>
      <c r="P2" s="87" t="e">
        <f>AVERAGE(P15:P64)</f>
        <v>#DIV/0!</v>
      </c>
      <c r="Q2" s="87" t="e">
        <f>AVERAGE(Q15:Q64)</f>
        <v>#DIV/0!</v>
      </c>
      <c r="R2" s="87" t="e">
        <f>AVERAGE(R15:R64)</f>
        <v>#DIV/0!</v>
      </c>
      <c r="S2" s="87"/>
      <c r="T2" s="87" t="e">
        <f>AVERAGE(T15:T64)</f>
        <v>#DIV/0!</v>
      </c>
      <c r="U2" s="87"/>
      <c r="V2" s="87" t="e">
        <f>AVERAGE(V15:V64)</f>
        <v>#DIV/0!</v>
      </c>
      <c r="W2" s="87" t="e">
        <f>AVERAGE(W15:W64)</f>
        <v>#DIV/0!</v>
      </c>
      <c r="X2" s="87"/>
      <c r="Y2" s="87" t="e">
        <f>AVERAGE(Y15:Y64)</f>
        <v>#DIV/0!</v>
      </c>
      <c r="Z2" s="87"/>
      <c r="AA2" s="87" t="e">
        <f>AVERAGE(AA15:AA64)</f>
        <v>#DIV/0!</v>
      </c>
      <c r="AB2" s="87" t="e">
        <f>AVERAGE(AB15:AB64)</f>
        <v>#DIV/0!</v>
      </c>
      <c r="AC2" s="87"/>
      <c r="AD2" s="87" t="e">
        <f>AVERAGE(AD15:AD64)</f>
        <v>#DIV/0!</v>
      </c>
      <c r="AE2" s="87" t="s">
        <v>129</v>
      </c>
      <c r="AF2" s="81">
        <f t="shared" ref="AF2:AF7" si="0">SUM(AG2:AI2)</f>
        <v>0</v>
      </c>
      <c r="AG2" s="81">
        <f>COUNTIF(AG15:AG64,"Comunicación y relaciones")</f>
        <v>0</v>
      </c>
      <c r="AH2" s="81">
        <f>COUNTIF(AH15:AH64,"Comunicación y relaciones")</f>
        <v>0</v>
      </c>
      <c r="AI2" s="81">
        <f>COUNTIF(AI15:AI64,"Comunicación y relaciones")</f>
        <v>0</v>
      </c>
      <c r="AJ2" s="87" t="e">
        <f>AVERAGE(AJ15:AJ64)</f>
        <v>#DIV/0!</v>
      </c>
      <c r="AK2" s="87" t="e">
        <f>AVERAGE(AK15:AK64)</f>
        <v>#DIV/0!</v>
      </c>
      <c r="AL2" s="87" t="e">
        <f>AVERAGE(AL15:AL64)</f>
        <v>#DIV/0!</v>
      </c>
      <c r="AM2" s="87"/>
      <c r="AN2" s="87" t="e">
        <f>AVERAGE(AN15:AN64)</f>
        <v>#DIV/0!</v>
      </c>
      <c r="AO2" s="87"/>
      <c r="AP2" s="87"/>
      <c r="AQ2" s="87" t="e">
        <f>AVERAGE(AQ15:AQ64)</f>
        <v>#DIV/0!</v>
      </c>
      <c r="AR2" s="83">
        <f>COUNTIF(AR15:AR64, "SATISFACTORIO")</f>
        <v>0</v>
      </c>
      <c r="AS2" s="152"/>
    </row>
    <row r="3" spans="1:50" s="94" customFormat="1" ht="16.5" x14ac:dyDescent="0.2">
      <c r="A3" s="81"/>
      <c r="B3" s="82"/>
      <c r="C3" s="82"/>
      <c r="D3" s="83"/>
      <c r="E3" s="83"/>
      <c r="F3" s="84"/>
      <c r="G3" s="84"/>
      <c r="H3" s="81"/>
      <c r="I3" s="86" t="s">
        <v>143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0</v>
      </c>
      <c r="L3" s="86"/>
      <c r="M3" s="86"/>
      <c r="N3" s="86" t="s">
        <v>63</v>
      </c>
      <c r="O3" s="87" t="b">
        <f>IF(O1&gt;1, STDEV(O15:O64))</f>
        <v>0</v>
      </c>
      <c r="P3" s="87" t="b">
        <f>IF(P1&gt;1, STDEV(P15:P64))</f>
        <v>0</v>
      </c>
      <c r="Q3" s="87" t="b">
        <f>IF(Q1&gt;1, STDEV(Q15:Q64))</f>
        <v>0</v>
      </c>
      <c r="R3" s="87" t="b">
        <f>IF(R1&gt;1, STDEV(R15:R64))</f>
        <v>0</v>
      </c>
      <c r="S3" s="87"/>
      <c r="T3" s="87" t="b">
        <f>IF(T1&gt;1, STDEV(T15:T64))</f>
        <v>0</v>
      </c>
      <c r="U3" s="87"/>
      <c r="V3" s="87" t="b">
        <f>IF(V1&gt;1, STDEV(V15:V64))</f>
        <v>0</v>
      </c>
      <c r="W3" s="87" t="b">
        <f>IF(W1&gt;1, STDEV(W15:W64))</f>
        <v>0</v>
      </c>
      <c r="X3" s="87"/>
      <c r="Y3" s="87" t="b">
        <f>IF(Y1&gt;1, STDEV(Y15:Y64))</f>
        <v>0</v>
      </c>
      <c r="Z3" s="87"/>
      <c r="AA3" s="87" t="b">
        <f>IF(AA1&gt;1, STDEV(AA15:AA64))</f>
        <v>0</v>
      </c>
      <c r="AB3" s="87" t="b">
        <f>IF(AB1&gt;1, STDEV(AB15:AB64))</f>
        <v>0</v>
      </c>
      <c r="AC3" s="87"/>
      <c r="AD3" s="87" t="b">
        <f>IF(AD1&gt;1, STDEV(AD15:AD64))</f>
        <v>0</v>
      </c>
      <c r="AE3" s="87" t="s">
        <v>130</v>
      </c>
      <c r="AF3" s="81">
        <f t="shared" si="0"/>
        <v>0</v>
      </c>
      <c r="AG3" s="81">
        <f>COUNTIF(AG15:AG64,"Trabajo en equipo")</f>
        <v>0</v>
      </c>
      <c r="AH3" s="81">
        <f>COUNTIF(AH15:AH64,"Trabajo en equipo")</f>
        <v>0</v>
      </c>
      <c r="AI3" s="81">
        <f>COUNTIF(AI15:AI64,"Trabajo en equipo")</f>
        <v>0</v>
      </c>
      <c r="AJ3" s="87" t="b">
        <f>IF(AJ1&gt;1, STDEV(AJ15:AJ64))</f>
        <v>0</v>
      </c>
      <c r="AK3" s="87" t="b">
        <f>IF(AK1&gt;1, STDEV(AK15:AK64))</f>
        <v>0</v>
      </c>
      <c r="AL3" s="87" t="b">
        <f>IF(AL1&gt;1, STDEV(AL15:AL64))</f>
        <v>0</v>
      </c>
      <c r="AM3" s="87"/>
      <c r="AN3" s="87" t="b">
        <f>IF(AN1&gt;1, STDEV(AN15:AN64))</f>
        <v>0</v>
      </c>
      <c r="AO3" s="87"/>
      <c r="AP3" s="87"/>
      <c r="AQ3" s="87" t="b">
        <f>IF(AQ1&gt;1, STDEV(AQ15:AQ64))</f>
        <v>0</v>
      </c>
      <c r="AR3" s="83">
        <f>COUNTIF(AR15:AR64, "SOBRESALIENTE")</f>
        <v>0</v>
      </c>
      <c r="AS3" s="152"/>
    </row>
    <row r="4" spans="1:50" s="94" customFormat="1" ht="16.5" x14ac:dyDescent="0.2">
      <c r="A4" s="81"/>
      <c r="B4" s="82"/>
      <c r="C4" s="82"/>
      <c r="D4" s="83"/>
      <c r="E4" s="83"/>
      <c r="F4" s="84"/>
      <c r="G4" s="84"/>
      <c r="H4" s="81"/>
      <c r="I4" s="86" t="s">
        <v>100</v>
      </c>
      <c r="J4" s="83">
        <f>COUNTIF($J$15:$J$64,"Educación Física, Recreación y Deportes")</f>
        <v>0</v>
      </c>
      <c r="L4" s="86"/>
      <c r="M4" s="86"/>
      <c r="N4" s="86" t="s">
        <v>65</v>
      </c>
      <c r="O4" s="87">
        <f>MIN(O15:O64)</f>
        <v>0</v>
      </c>
      <c r="P4" s="87">
        <f>MIN(P15:P64)</f>
        <v>0</v>
      </c>
      <c r="Q4" s="87">
        <f>MIN(Q15:Q64)</f>
        <v>0</v>
      </c>
      <c r="R4" s="87">
        <f>MIN(R15:R64)</f>
        <v>0</v>
      </c>
      <c r="S4" s="87"/>
      <c r="T4" s="87">
        <f>MIN(T15:T64)</f>
        <v>0</v>
      </c>
      <c r="U4" s="87"/>
      <c r="V4" s="87">
        <f>MIN(V15:V64)</f>
        <v>0</v>
      </c>
      <c r="W4" s="87">
        <f>MIN(W15:W64)</f>
        <v>0</v>
      </c>
      <c r="X4" s="87"/>
      <c r="Y4" s="87">
        <f>MIN(Y15:Y64)</f>
        <v>0</v>
      </c>
      <c r="Z4" s="87"/>
      <c r="AA4" s="87">
        <f>MIN(AA15:AA64)</f>
        <v>0</v>
      </c>
      <c r="AB4" s="87">
        <f>MIN(AB15:AB64)</f>
        <v>0</v>
      </c>
      <c r="AC4" s="87"/>
      <c r="AD4" s="87">
        <f>MIN(AD15:AD64)</f>
        <v>0</v>
      </c>
      <c r="AE4" s="87" t="s">
        <v>131</v>
      </c>
      <c r="AF4" s="81">
        <f t="shared" si="0"/>
        <v>0</v>
      </c>
      <c r="AG4" s="81">
        <f>COUNTIF(AG15:AG64,"Negociación y mediación")</f>
        <v>0</v>
      </c>
      <c r="AH4" s="81">
        <f>COUNTIF(AH15:AH64,"Negociación y mediación")</f>
        <v>0</v>
      </c>
      <c r="AI4" s="81">
        <f>COUNTIF(AI15:AI64,"Negociación y mediación")</f>
        <v>0</v>
      </c>
      <c r="AJ4" s="87">
        <f>MIN(AJ15:AJ64)</f>
        <v>0</v>
      </c>
      <c r="AK4" s="87">
        <f>MIN(AK15:AK64)</f>
        <v>0</v>
      </c>
      <c r="AL4" s="87">
        <f>MIN(AL15:AL64)</f>
        <v>0</v>
      </c>
      <c r="AM4" s="87"/>
      <c r="AN4" s="87">
        <f>MIN(AN15:AN64)</f>
        <v>0</v>
      </c>
      <c r="AO4" s="87"/>
      <c r="AP4" s="87"/>
      <c r="AQ4" s="87">
        <f>MIN(AQ15:AQ64)</f>
        <v>0</v>
      </c>
      <c r="AR4" s="83"/>
      <c r="AS4" s="152"/>
    </row>
    <row r="5" spans="1:50" s="94" customFormat="1" ht="16.5" x14ac:dyDescent="0.2">
      <c r="A5" s="81"/>
      <c r="B5" s="82"/>
      <c r="C5" s="82"/>
      <c r="D5" s="83"/>
      <c r="E5" s="83"/>
      <c r="F5" s="84"/>
      <c r="G5" s="84"/>
      <c r="H5" s="81"/>
      <c r="I5" s="86" t="s">
        <v>144</v>
      </c>
      <c r="J5" s="83">
        <f>COUNTIF($J$15:$J$64,"Educación Ética y en Valores")</f>
        <v>0</v>
      </c>
      <c r="L5" s="86"/>
      <c r="M5" s="86"/>
      <c r="N5" s="86" t="s">
        <v>66</v>
      </c>
      <c r="O5" s="87">
        <f>MAX(O15:O64)</f>
        <v>0</v>
      </c>
      <c r="P5" s="87">
        <f>MAX(P15:P64)</f>
        <v>0</v>
      </c>
      <c r="Q5" s="87">
        <f>MAX(Q15:Q64)</f>
        <v>0</v>
      </c>
      <c r="R5" s="87">
        <f>MAX(R15:R64)</f>
        <v>0</v>
      </c>
      <c r="S5" s="87"/>
      <c r="T5" s="87">
        <f>MAX(T15:T64)</f>
        <v>0</v>
      </c>
      <c r="U5" s="87"/>
      <c r="V5" s="87">
        <f>MAX(V15:V64)</f>
        <v>0</v>
      </c>
      <c r="W5" s="87">
        <f>MAX(W15:W64)</f>
        <v>0</v>
      </c>
      <c r="X5" s="87"/>
      <c r="Y5" s="87">
        <f>MAX(Y15:Y64)</f>
        <v>0</v>
      </c>
      <c r="Z5" s="87"/>
      <c r="AA5" s="87">
        <f>MAX(AA15:AA64)</f>
        <v>0</v>
      </c>
      <c r="AB5" s="87">
        <f>MAX(AB15:AB64)</f>
        <v>0</v>
      </c>
      <c r="AC5" s="87"/>
      <c r="AD5" s="87">
        <f>MAX(AD15:AD64)</f>
        <v>0</v>
      </c>
      <c r="AE5" s="87" t="s">
        <v>132</v>
      </c>
      <c r="AF5" s="81">
        <f t="shared" si="0"/>
        <v>0</v>
      </c>
      <c r="AG5" s="81">
        <f>COUNTIF(AG15:AG64,"Compromiso social")</f>
        <v>0</v>
      </c>
      <c r="AH5" s="81">
        <f>COUNTIF(AH15:AH64,"Compromiso social")</f>
        <v>0</v>
      </c>
      <c r="AI5" s="81">
        <f>COUNTIF(AI15:AI64,"Compromiso social")</f>
        <v>0</v>
      </c>
      <c r="AJ5" s="87">
        <f>MAX(AJ15:AJ64)</f>
        <v>0</v>
      </c>
      <c r="AK5" s="87">
        <f>MAX(AK15:AK64)</f>
        <v>0</v>
      </c>
      <c r="AL5" s="87">
        <f>MAX(AL15:AL64)</f>
        <v>0</v>
      </c>
      <c r="AM5" s="87"/>
      <c r="AN5" s="87">
        <f>MAX(AN15:AN64)</f>
        <v>0</v>
      </c>
      <c r="AO5" s="87"/>
      <c r="AP5" s="87"/>
      <c r="AQ5" s="87">
        <f>MAX(AQ15:AQ64)</f>
        <v>0</v>
      </c>
      <c r="AR5" s="83"/>
      <c r="AS5" s="152"/>
    </row>
    <row r="6" spans="1:50" s="94" customFormat="1" ht="16.5" x14ac:dyDescent="0.2">
      <c r="A6" s="81"/>
      <c r="B6" s="82"/>
      <c r="C6" s="82"/>
      <c r="D6" s="83"/>
      <c r="E6" s="83"/>
      <c r="F6" s="84"/>
      <c r="G6" s="84"/>
      <c r="H6" s="81"/>
      <c r="I6" s="86" t="s">
        <v>102</v>
      </c>
      <c r="J6" s="83">
        <f>COUNTIF($J$15:$J$64,"Educación Religiosa")</f>
        <v>0</v>
      </c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 t="s">
        <v>133</v>
      </c>
      <c r="AF6" s="81">
        <f t="shared" si="0"/>
        <v>0</v>
      </c>
      <c r="AG6" s="81">
        <f>COUNTIF(AG15:AG64,"Iniciativa")</f>
        <v>0</v>
      </c>
      <c r="AH6" s="81">
        <f>COUNTIF(AH15:AH64,"Iniciativa")</f>
        <v>0</v>
      </c>
      <c r="AI6" s="81">
        <f>COUNTIF(AI15:AI64,"Iniciativa")</f>
        <v>0</v>
      </c>
      <c r="AJ6" s="87"/>
      <c r="AK6" s="87"/>
      <c r="AL6" s="87"/>
      <c r="AM6" s="87"/>
      <c r="AN6" s="87"/>
      <c r="AO6" s="87"/>
      <c r="AP6" s="87"/>
      <c r="AQ6" s="87"/>
      <c r="AR6" s="83"/>
      <c r="AS6" s="152"/>
    </row>
    <row r="7" spans="1:50" s="94" customFormat="1" ht="16.5" x14ac:dyDescent="0.2">
      <c r="A7" s="81"/>
      <c r="B7" s="82"/>
      <c r="C7" s="82"/>
      <c r="D7" s="83"/>
      <c r="E7" s="83"/>
      <c r="F7" s="84"/>
      <c r="G7" s="84"/>
      <c r="H7" s="81"/>
      <c r="I7" s="86" t="s">
        <v>103</v>
      </c>
      <c r="J7" s="83">
        <f>COUNTIF($J$15:$J$64,"Humanidades - Lengua Castellana")</f>
        <v>0</v>
      </c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 t="s">
        <v>134</v>
      </c>
      <c r="AF7" s="81">
        <f t="shared" si="0"/>
        <v>0</v>
      </c>
      <c r="AG7" s="81">
        <f>COUNTIF(AG15:AG64,"Orientación al logro")</f>
        <v>0</v>
      </c>
      <c r="AH7" s="81">
        <f>COUNTIF(AH15:AH64,"Orientación al logro")</f>
        <v>0</v>
      </c>
      <c r="AI7" s="81">
        <f>COUNTIF(AI15:AI64,"Orientación al logro")</f>
        <v>0</v>
      </c>
      <c r="AJ7" s="87"/>
      <c r="AK7" s="87"/>
      <c r="AL7" s="87"/>
      <c r="AM7" s="87"/>
      <c r="AN7" s="87"/>
      <c r="AO7" s="87"/>
      <c r="AP7" s="87"/>
      <c r="AQ7" s="87"/>
      <c r="AR7" s="83"/>
      <c r="AS7" s="152"/>
    </row>
    <row r="8" spans="1:50" s="94" customFormat="1" ht="16.5" x14ac:dyDescent="0.2">
      <c r="A8" s="81"/>
      <c r="B8" s="82"/>
      <c r="C8" s="82"/>
      <c r="D8" s="83"/>
      <c r="E8" s="83"/>
      <c r="F8" s="84"/>
      <c r="G8" s="84"/>
      <c r="H8" s="81"/>
      <c r="I8" s="86" t="s">
        <v>145</v>
      </c>
      <c r="J8" s="83">
        <f>COUNTIF($J$15:$J$64,"Idioma Extranjero – Francés")+COUNTIF($J$15:$J$64, "Idioma Extranjero – Inglés")</f>
        <v>0</v>
      </c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3"/>
      <c r="AS8" s="152"/>
    </row>
    <row r="9" spans="1:50" s="94" customFormat="1" ht="16.5" x14ac:dyDescent="0.2">
      <c r="A9" s="81"/>
      <c r="B9" s="82"/>
      <c r="C9" s="82"/>
      <c r="D9" s="83"/>
      <c r="E9" s="83"/>
      <c r="F9" s="84"/>
      <c r="G9" s="84"/>
      <c r="H9" s="81"/>
      <c r="I9" s="86" t="s">
        <v>39</v>
      </c>
      <c r="J9" s="83">
        <f>COUNTIF($J$15:$J$64,"Matemáticas")</f>
        <v>0</v>
      </c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3"/>
      <c r="AS9" s="152"/>
    </row>
    <row r="10" spans="1:50" s="94" customFormat="1" ht="16.5" x14ac:dyDescent="0.2">
      <c r="A10" s="81"/>
      <c r="B10" s="82"/>
      <c r="C10" s="82"/>
      <c r="D10" s="83"/>
      <c r="E10" s="83"/>
      <c r="F10" s="84"/>
      <c r="G10" s="84"/>
      <c r="H10" s="81"/>
      <c r="I10" s="86" t="s">
        <v>106</v>
      </c>
      <c r="J10" s="83">
        <f>COUNTIF($J$15:$J$64,"Tecnología e Informática")</f>
        <v>0</v>
      </c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3"/>
      <c r="AS10" s="152"/>
    </row>
    <row r="11" spans="1:50" s="94" customFormat="1" ht="16.5" x14ac:dyDescent="0.2">
      <c r="A11" s="81"/>
      <c r="B11" s="82"/>
      <c r="C11" s="82"/>
      <c r="D11" s="83"/>
      <c r="E11" s="83"/>
      <c r="F11" s="84"/>
      <c r="G11" s="84"/>
      <c r="H11" s="81"/>
      <c r="I11" s="86" t="s">
        <v>46</v>
      </c>
      <c r="J11" s="83">
        <f>COUNTIF($J$15:$J$64,"Filosofía")</f>
        <v>0</v>
      </c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3"/>
      <c r="AS11" s="152"/>
    </row>
    <row r="12" spans="1:50" s="94" customFormat="1" ht="16.5" x14ac:dyDescent="0.2">
      <c r="A12" s="81"/>
      <c r="B12" s="82"/>
      <c r="C12" s="82"/>
      <c r="D12" s="83"/>
      <c r="E12" s="83"/>
      <c r="F12" s="84"/>
      <c r="G12" s="84"/>
      <c r="H12" s="81"/>
      <c r="I12" s="86" t="s">
        <v>109</v>
      </c>
      <c r="J12" s="83">
        <f>COUNTIF($J$15:$J$64,"Ciencias Económicas y Políticas")</f>
        <v>0</v>
      </c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3"/>
      <c r="AS12" s="152"/>
    </row>
    <row r="13" spans="1:50" s="91" customFormat="1" ht="30" customHeight="1" x14ac:dyDescent="0.2">
      <c r="A13" s="190" t="s">
        <v>59</v>
      </c>
      <c r="B13" s="189" t="s">
        <v>163</v>
      </c>
      <c r="C13" s="189" t="s">
        <v>71</v>
      </c>
      <c r="D13" s="189" t="s">
        <v>25</v>
      </c>
      <c r="E13" s="189"/>
      <c r="F13" s="189"/>
      <c r="G13" s="189"/>
      <c r="H13" s="189"/>
      <c r="I13" s="189"/>
      <c r="J13" s="189"/>
      <c r="K13" s="189"/>
      <c r="L13" s="189" t="s">
        <v>167</v>
      </c>
      <c r="M13" s="189"/>
      <c r="N13" s="189"/>
      <c r="O13" s="189" t="s">
        <v>26</v>
      </c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 t="s">
        <v>161</v>
      </c>
      <c r="AH13" s="189"/>
      <c r="AI13" s="189"/>
      <c r="AJ13" s="189" t="s">
        <v>162</v>
      </c>
      <c r="AK13" s="189"/>
      <c r="AL13" s="189"/>
      <c r="AM13" s="189"/>
      <c r="AN13" s="189"/>
      <c r="AO13" s="189"/>
      <c r="AP13" s="156"/>
      <c r="AQ13" s="189" t="s">
        <v>27</v>
      </c>
      <c r="AR13" s="189"/>
      <c r="AS13" s="155"/>
      <c r="AT13" s="93" t="s">
        <v>33</v>
      </c>
      <c r="AU13" s="89" t="s">
        <v>7</v>
      </c>
      <c r="AV13" s="89" t="s">
        <v>38</v>
      </c>
      <c r="AW13" s="89" t="s">
        <v>47</v>
      </c>
      <c r="AX13" s="89" t="s">
        <v>111</v>
      </c>
    </row>
    <row r="14" spans="1:50" s="91" customFormat="1" ht="30" customHeight="1" x14ac:dyDescent="0.2">
      <c r="A14" s="190"/>
      <c r="B14" s="189"/>
      <c r="C14" s="189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3</v>
      </c>
      <c r="K14" s="156" t="s">
        <v>4</v>
      </c>
      <c r="L14" s="156" t="s">
        <v>112</v>
      </c>
      <c r="M14" s="156" t="s">
        <v>113</v>
      </c>
      <c r="N14" s="156" t="s">
        <v>114</v>
      </c>
      <c r="O14" s="156" t="s">
        <v>9</v>
      </c>
      <c r="P14" s="156" t="s">
        <v>28</v>
      </c>
      <c r="Q14" s="156" t="s">
        <v>10</v>
      </c>
      <c r="R14" s="156" t="s">
        <v>91</v>
      </c>
      <c r="S14" s="156" t="s">
        <v>117</v>
      </c>
      <c r="T14" s="156" t="s">
        <v>115</v>
      </c>
      <c r="U14" s="156" t="s">
        <v>112</v>
      </c>
      <c r="V14" s="156" t="s">
        <v>12</v>
      </c>
      <c r="W14" s="156" t="s">
        <v>13</v>
      </c>
      <c r="X14" s="156" t="s">
        <v>118</v>
      </c>
      <c r="Y14" s="156" t="s">
        <v>116</v>
      </c>
      <c r="Z14" s="156" t="s">
        <v>113</v>
      </c>
      <c r="AA14" s="156" t="s">
        <v>14</v>
      </c>
      <c r="AB14" s="156" t="s">
        <v>92</v>
      </c>
      <c r="AC14" s="156" t="s">
        <v>119</v>
      </c>
      <c r="AD14" s="156" t="s">
        <v>120</v>
      </c>
      <c r="AE14" s="156" t="s">
        <v>114</v>
      </c>
      <c r="AF14" s="156" t="s">
        <v>121</v>
      </c>
      <c r="AG14" s="156" t="s">
        <v>122</v>
      </c>
      <c r="AH14" s="156" t="s">
        <v>126</v>
      </c>
      <c r="AI14" s="156" t="s">
        <v>127</v>
      </c>
      <c r="AJ14" s="156" t="s">
        <v>123</v>
      </c>
      <c r="AK14" s="156" t="s">
        <v>124</v>
      </c>
      <c r="AL14" s="156" t="s">
        <v>125</v>
      </c>
      <c r="AM14" s="156" t="s">
        <v>64</v>
      </c>
      <c r="AN14" s="156" t="s">
        <v>21</v>
      </c>
      <c r="AO14" s="156" t="s">
        <v>22</v>
      </c>
      <c r="AP14" s="156" t="s">
        <v>64</v>
      </c>
      <c r="AQ14" s="156" t="s">
        <v>23</v>
      </c>
      <c r="AR14" s="184" t="s">
        <v>24</v>
      </c>
      <c r="AS14" s="155"/>
      <c r="AT14" s="150" t="s">
        <v>34</v>
      </c>
      <c r="AU14" s="90" t="s">
        <v>36</v>
      </c>
      <c r="AV14" s="95" t="s">
        <v>110</v>
      </c>
      <c r="AW14" s="90" t="s">
        <v>48</v>
      </c>
      <c r="AX14" s="88" t="s">
        <v>15</v>
      </c>
    </row>
    <row r="15" spans="1:50" ht="15" customHeight="1" x14ac:dyDescent="0.2">
      <c r="A15" s="154">
        <v>1</v>
      </c>
      <c r="B15" s="167"/>
      <c r="C15" s="171"/>
      <c r="D15" s="170"/>
      <c r="E15" s="169"/>
      <c r="F15" s="169"/>
      <c r="G15" s="185"/>
      <c r="H15" s="172"/>
      <c r="I15" s="171"/>
      <c r="J15" s="164"/>
      <c r="K15" s="171"/>
      <c r="L15" s="170"/>
      <c r="M15" s="170"/>
      <c r="N15" s="170"/>
      <c r="O15" s="170"/>
      <c r="P15" s="170"/>
      <c r="Q15" s="170"/>
      <c r="R15" s="170"/>
      <c r="T15" s="97"/>
      <c r="U15" s="97"/>
      <c r="V15" s="170"/>
      <c r="W15" s="170"/>
      <c r="Y15" s="97"/>
      <c r="Z15" s="97"/>
      <c r="AA15" s="170"/>
      <c r="AB15" s="170"/>
      <c r="AD15" s="97"/>
      <c r="AE15" s="97"/>
      <c r="AG15" s="171"/>
      <c r="AH15" s="171"/>
      <c r="AI15" s="171"/>
      <c r="AJ15" s="170"/>
      <c r="AK15" s="170"/>
      <c r="AL15" s="170"/>
      <c r="AQ15" s="97"/>
      <c r="AR15" s="183"/>
      <c r="AT15" s="95" t="s">
        <v>35</v>
      </c>
      <c r="AU15" s="95" t="s">
        <v>37</v>
      </c>
      <c r="AV15" s="95" t="s">
        <v>95</v>
      </c>
      <c r="AW15" s="95" t="s">
        <v>49</v>
      </c>
      <c r="AX15" s="99" t="s">
        <v>16</v>
      </c>
    </row>
    <row r="16" spans="1:50" ht="15" customHeight="1" x14ac:dyDescent="0.2">
      <c r="A16" s="154">
        <v>2</v>
      </c>
      <c r="B16" s="167"/>
      <c r="C16" s="171"/>
      <c r="D16" s="170"/>
      <c r="E16" s="169"/>
      <c r="F16" s="169"/>
      <c r="G16" s="185"/>
      <c r="H16" s="172"/>
      <c r="I16" s="171"/>
      <c r="J16" s="164"/>
      <c r="K16" s="171"/>
      <c r="L16" s="170"/>
      <c r="M16" s="170"/>
      <c r="N16" s="170"/>
      <c r="O16" s="170"/>
      <c r="P16" s="170"/>
      <c r="Q16" s="170"/>
      <c r="R16" s="170"/>
      <c r="T16" s="97"/>
      <c r="U16" s="97"/>
      <c r="V16" s="170"/>
      <c r="W16" s="170"/>
      <c r="Y16" s="97"/>
      <c r="Z16" s="97"/>
      <c r="AA16" s="170"/>
      <c r="AB16" s="170"/>
      <c r="AD16" s="97"/>
      <c r="AE16" s="97"/>
      <c r="AG16" s="171"/>
      <c r="AH16" s="171"/>
      <c r="AI16" s="171"/>
      <c r="AJ16" s="170"/>
      <c r="AK16" s="170"/>
      <c r="AL16" s="170"/>
      <c r="AQ16" s="97"/>
      <c r="AR16" s="183"/>
      <c r="AT16" s="95"/>
      <c r="AU16" s="95"/>
      <c r="AV16" s="95" t="s">
        <v>150</v>
      </c>
      <c r="AW16" s="95" t="s">
        <v>50</v>
      </c>
      <c r="AX16" s="99" t="s">
        <v>17</v>
      </c>
    </row>
    <row r="17" spans="1:50" ht="15" customHeight="1" x14ac:dyDescent="0.2">
      <c r="A17" s="154">
        <v>3</v>
      </c>
      <c r="B17" s="167"/>
      <c r="C17" s="170"/>
      <c r="D17" s="170"/>
      <c r="E17" s="169"/>
      <c r="F17" s="169"/>
      <c r="G17" s="185"/>
      <c r="H17" s="172"/>
      <c r="I17" s="171"/>
      <c r="J17" s="164"/>
      <c r="K17" s="171"/>
      <c r="L17" s="170"/>
      <c r="M17" s="170"/>
      <c r="N17" s="170"/>
      <c r="O17" s="170"/>
      <c r="P17" s="170"/>
      <c r="Q17" s="170"/>
      <c r="R17" s="170"/>
      <c r="T17" s="97"/>
      <c r="U17" s="97"/>
      <c r="V17" s="170"/>
      <c r="W17" s="170"/>
      <c r="Y17" s="97"/>
      <c r="Z17" s="97"/>
      <c r="AA17" s="170"/>
      <c r="AB17" s="170"/>
      <c r="AD17" s="97"/>
      <c r="AE17" s="97"/>
      <c r="AG17" s="170"/>
      <c r="AH17" s="170"/>
      <c r="AI17" s="170"/>
      <c r="AJ17" s="170"/>
      <c r="AK17" s="170"/>
      <c r="AL17" s="170"/>
      <c r="AQ17" s="97"/>
      <c r="AR17" s="183"/>
      <c r="AT17" s="95"/>
      <c r="AU17" s="95"/>
      <c r="AV17" s="95" t="s">
        <v>96</v>
      </c>
      <c r="AW17" s="95"/>
      <c r="AX17" s="99" t="s">
        <v>18</v>
      </c>
    </row>
    <row r="18" spans="1:50" ht="15" customHeight="1" x14ac:dyDescent="0.2">
      <c r="A18" s="154">
        <v>4</v>
      </c>
      <c r="B18" s="167"/>
      <c r="C18" s="171"/>
      <c r="D18" s="170"/>
      <c r="E18" s="169"/>
      <c r="F18" s="169"/>
      <c r="G18" s="185"/>
      <c r="H18" s="172"/>
      <c r="I18" s="171"/>
      <c r="J18" s="164"/>
      <c r="K18" s="171"/>
      <c r="L18" s="170"/>
      <c r="M18" s="170"/>
      <c r="N18" s="170"/>
      <c r="O18" s="170"/>
      <c r="P18" s="170"/>
      <c r="Q18" s="170"/>
      <c r="R18" s="170"/>
      <c r="S18" s="96">
        <f t="shared" ref="S15:S55" si="1">SUM(O18:R18)</f>
        <v>0</v>
      </c>
      <c r="T18" s="97" t="b">
        <f t="shared" ref="T15:T55" si="2">IF(S18&gt;0,AVERAGE(O18:R18))</f>
        <v>0</v>
      </c>
      <c r="U18" s="97">
        <f t="shared" ref="U15:U55" si="3">(T18*L18)/100</f>
        <v>0</v>
      </c>
      <c r="V18" s="170"/>
      <c r="W18" s="170"/>
      <c r="X18" s="96">
        <f t="shared" ref="X16:X64" si="4">SUM(V18:W18)</f>
        <v>0</v>
      </c>
      <c r="Y18" s="97" t="b">
        <f t="shared" ref="Y16:Y64" si="5">IF(X18&gt;0,AVERAGE(V18:W18))</f>
        <v>0</v>
      </c>
      <c r="Z18" s="97">
        <f t="shared" ref="Z15:Z55" si="6">(Y18*M18)/100</f>
        <v>0</v>
      </c>
      <c r="AA18" s="170"/>
      <c r="AB18" s="170"/>
      <c r="AC18" s="96">
        <f t="shared" ref="AC16:AC64" si="7">SUM(AA18:AB18)</f>
        <v>0</v>
      </c>
      <c r="AD18" s="97" t="b">
        <f t="shared" ref="AD16:AD64" si="8">IF(AC18&gt;0,AVERAGE(AA18:AB18))</f>
        <v>0</v>
      </c>
      <c r="AE18" s="97">
        <f t="shared" ref="AE15:AE55" si="9">(AD18*N18)/100</f>
        <v>0</v>
      </c>
      <c r="AF18" s="97">
        <f t="shared" ref="AF16:AF64" si="10">U18+Z18+AE18</f>
        <v>0</v>
      </c>
      <c r="AG18" s="171"/>
      <c r="AH18" s="171"/>
      <c r="AI18" s="171"/>
      <c r="AJ18" s="170"/>
      <c r="AK18" s="170"/>
      <c r="AL18" s="170"/>
      <c r="AM18" s="96">
        <f t="shared" ref="AM16:AM64" si="11">SUM(AJ18:AL18)</f>
        <v>0</v>
      </c>
      <c r="AN18" s="97" t="b">
        <f t="shared" ref="AN16:AN64" si="12">IF(AM18&gt;0,AVERAGE(AJ18:AL18))</f>
        <v>0</v>
      </c>
      <c r="AO18" s="97">
        <f t="shared" ref="AO16:AO64" si="13">AN18*0.3</f>
        <v>0</v>
      </c>
      <c r="AP18" s="97">
        <f t="shared" ref="AP16:AP64" si="14">S18+X18+AC18+AM18</f>
        <v>0</v>
      </c>
      <c r="AQ18" s="97" t="b">
        <f t="shared" ref="AQ15:AQ46" si="15">IF(AP18&gt;0,(AF18+AO18))</f>
        <v>0</v>
      </c>
      <c r="AR18" s="183" t="b">
        <f t="shared" ref="AR16:AR64" si="16">IF(AQ18=FALSE,FALSE,IF(AQ18&lt;60,"NO SATISFACTORIO",IF(AQ18&gt;=90,"SOBRESALIENTE","SATISFACTORIO")))</f>
        <v>0</v>
      </c>
      <c r="AT18" s="95"/>
      <c r="AU18" s="95"/>
      <c r="AV18" s="95" t="s">
        <v>97</v>
      </c>
      <c r="AW18" s="95"/>
      <c r="AX18" s="99" t="s">
        <v>93</v>
      </c>
    </row>
    <row r="19" spans="1:50" ht="15" customHeight="1" x14ac:dyDescent="0.2">
      <c r="A19" s="154">
        <v>5</v>
      </c>
      <c r="B19" s="167"/>
      <c r="C19" s="170"/>
      <c r="D19" s="170"/>
      <c r="E19" s="169"/>
      <c r="F19" s="169"/>
      <c r="G19" s="185"/>
      <c r="H19" s="172"/>
      <c r="I19" s="171"/>
      <c r="J19" s="164"/>
      <c r="K19" s="171"/>
      <c r="L19" s="170"/>
      <c r="M19" s="170"/>
      <c r="N19" s="170"/>
      <c r="O19" s="170"/>
      <c r="P19" s="170"/>
      <c r="Q19" s="170"/>
      <c r="R19" s="170"/>
      <c r="S19" s="96">
        <f t="shared" si="1"/>
        <v>0</v>
      </c>
      <c r="T19" s="97" t="b">
        <f t="shared" si="2"/>
        <v>0</v>
      </c>
      <c r="U19" s="97">
        <f t="shared" si="3"/>
        <v>0</v>
      </c>
      <c r="V19" s="170"/>
      <c r="W19" s="170"/>
      <c r="X19" s="96">
        <f t="shared" si="4"/>
        <v>0</v>
      </c>
      <c r="Y19" s="97" t="b">
        <f t="shared" si="5"/>
        <v>0</v>
      </c>
      <c r="Z19" s="97">
        <f t="shared" si="6"/>
        <v>0</v>
      </c>
      <c r="AA19" s="170"/>
      <c r="AB19" s="170"/>
      <c r="AC19" s="96">
        <f t="shared" si="7"/>
        <v>0</v>
      </c>
      <c r="AD19" s="97" t="b">
        <f t="shared" si="8"/>
        <v>0</v>
      </c>
      <c r="AE19" s="97">
        <f t="shared" si="9"/>
        <v>0</v>
      </c>
      <c r="AF19" s="97">
        <f t="shared" si="10"/>
        <v>0</v>
      </c>
      <c r="AG19" s="170"/>
      <c r="AH19" s="170"/>
      <c r="AI19" s="170"/>
      <c r="AJ19" s="170"/>
      <c r="AK19" s="170"/>
      <c r="AL19" s="170"/>
      <c r="AM19" s="96">
        <f t="shared" si="11"/>
        <v>0</v>
      </c>
      <c r="AN19" s="97" t="b">
        <f t="shared" si="12"/>
        <v>0</v>
      </c>
      <c r="AO19" s="97">
        <f t="shared" si="13"/>
        <v>0</v>
      </c>
      <c r="AP19" s="97">
        <f t="shared" si="14"/>
        <v>0</v>
      </c>
      <c r="AQ19" s="97" t="b">
        <f t="shared" si="15"/>
        <v>0</v>
      </c>
      <c r="AR19" s="183" t="b">
        <f t="shared" si="16"/>
        <v>0</v>
      </c>
      <c r="AT19" s="95"/>
      <c r="AU19" s="95"/>
      <c r="AV19" s="95" t="s">
        <v>99</v>
      </c>
      <c r="AW19" s="95"/>
      <c r="AX19" s="99" t="s">
        <v>19</v>
      </c>
    </row>
    <row r="20" spans="1:50" ht="15" customHeight="1" x14ac:dyDescent="0.2">
      <c r="A20" s="154">
        <v>6</v>
      </c>
      <c r="B20" s="167"/>
      <c r="C20" s="170"/>
      <c r="D20" s="170"/>
      <c r="E20" s="169"/>
      <c r="F20" s="169"/>
      <c r="G20" s="185"/>
      <c r="H20" s="172"/>
      <c r="I20" s="171"/>
      <c r="J20" s="164"/>
      <c r="K20" s="171"/>
      <c r="L20" s="170"/>
      <c r="M20" s="170"/>
      <c r="N20" s="170"/>
      <c r="O20" s="170"/>
      <c r="P20" s="170"/>
      <c r="Q20" s="170"/>
      <c r="R20" s="170"/>
      <c r="S20" s="96">
        <f t="shared" si="1"/>
        <v>0</v>
      </c>
      <c r="T20" s="97" t="b">
        <f t="shared" si="2"/>
        <v>0</v>
      </c>
      <c r="U20" s="97">
        <f t="shared" si="3"/>
        <v>0</v>
      </c>
      <c r="V20" s="170"/>
      <c r="W20" s="170"/>
      <c r="X20" s="96">
        <f t="shared" si="4"/>
        <v>0</v>
      </c>
      <c r="Y20" s="97" t="b">
        <f t="shared" si="5"/>
        <v>0</v>
      </c>
      <c r="Z20" s="97">
        <f t="shared" si="6"/>
        <v>0</v>
      </c>
      <c r="AA20" s="170"/>
      <c r="AB20" s="170"/>
      <c r="AC20" s="96">
        <f t="shared" si="7"/>
        <v>0</v>
      </c>
      <c r="AD20" s="97" t="b">
        <f t="shared" si="8"/>
        <v>0</v>
      </c>
      <c r="AE20" s="97">
        <f t="shared" si="9"/>
        <v>0</v>
      </c>
      <c r="AF20" s="97">
        <f t="shared" si="10"/>
        <v>0</v>
      </c>
      <c r="AG20" s="170"/>
      <c r="AH20" s="170"/>
      <c r="AI20" s="170"/>
      <c r="AJ20" s="170"/>
      <c r="AK20" s="170"/>
      <c r="AL20" s="170"/>
      <c r="AM20" s="96">
        <f t="shared" si="11"/>
        <v>0</v>
      </c>
      <c r="AN20" s="97" t="b">
        <f t="shared" si="12"/>
        <v>0</v>
      </c>
      <c r="AO20" s="97">
        <f t="shared" si="13"/>
        <v>0</v>
      </c>
      <c r="AP20" s="97">
        <f t="shared" si="14"/>
        <v>0</v>
      </c>
      <c r="AQ20" s="97" t="b">
        <f t="shared" si="15"/>
        <v>0</v>
      </c>
      <c r="AR20" s="183" t="b">
        <f t="shared" si="16"/>
        <v>0</v>
      </c>
      <c r="AT20" s="95"/>
      <c r="AU20" s="95"/>
      <c r="AV20" s="95" t="s">
        <v>98</v>
      </c>
      <c r="AW20" s="95"/>
      <c r="AX20" s="99" t="s">
        <v>20</v>
      </c>
    </row>
    <row r="21" spans="1:50" ht="15" customHeight="1" x14ac:dyDescent="0.2">
      <c r="A21" s="154">
        <v>7</v>
      </c>
      <c r="B21" s="167"/>
      <c r="C21" s="170"/>
      <c r="D21" s="170"/>
      <c r="E21" s="169"/>
      <c r="F21" s="169"/>
      <c r="G21" s="185"/>
      <c r="H21" s="172"/>
      <c r="I21" s="171"/>
      <c r="J21" s="164"/>
      <c r="K21" s="171"/>
      <c r="L21" s="170"/>
      <c r="M21" s="170"/>
      <c r="N21" s="170"/>
      <c r="O21" s="170"/>
      <c r="P21" s="170"/>
      <c r="Q21" s="170"/>
      <c r="R21" s="170"/>
      <c r="S21" s="96">
        <f t="shared" si="1"/>
        <v>0</v>
      </c>
      <c r="T21" s="97" t="b">
        <f t="shared" si="2"/>
        <v>0</v>
      </c>
      <c r="U21" s="97">
        <f t="shared" si="3"/>
        <v>0</v>
      </c>
      <c r="V21" s="170"/>
      <c r="W21" s="170"/>
      <c r="X21" s="96">
        <f t="shared" si="4"/>
        <v>0</v>
      </c>
      <c r="Y21" s="97" t="b">
        <f t="shared" si="5"/>
        <v>0</v>
      </c>
      <c r="Z21" s="97">
        <f t="shared" si="6"/>
        <v>0</v>
      </c>
      <c r="AA21" s="170"/>
      <c r="AB21" s="170"/>
      <c r="AC21" s="96">
        <f t="shared" si="7"/>
        <v>0</v>
      </c>
      <c r="AD21" s="97" t="b">
        <f t="shared" si="8"/>
        <v>0</v>
      </c>
      <c r="AE21" s="97">
        <f t="shared" si="9"/>
        <v>0</v>
      </c>
      <c r="AF21" s="97">
        <f t="shared" si="10"/>
        <v>0</v>
      </c>
      <c r="AG21" s="170"/>
      <c r="AH21" s="170"/>
      <c r="AI21" s="170"/>
      <c r="AJ21" s="170"/>
      <c r="AK21" s="170"/>
      <c r="AL21" s="170"/>
      <c r="AM21" s="96">
        <f t="shared" si="11"/>
        <v>0</v>
      </c>
      <c r="AN21" s="97" t="b">
        <f t="shared" si="12"/>
        <v>0</v>
      </c>
      <c r="AO21" s="97">
        <f t="shared" si="13"/>
        <v>0</v>
      </c>
      <c r="AP21" s="97">
        <f t="shared" si="14"/>
        <v>0</v>
      </c>
      <c r="AQ21" s="97" t="b">
        <f t="shared" si="15"/>
        <v>0</v>
      </c>
      <c r="AR21" s="183" t="b">
        <f t="shared" si="16"/>
        <v>0</v>
      </c>
      <c r="AT21" s="95"/>
      <c r="AU21" s="95"/>
      <c r="AV21" s="95" t="s">
        <v>100</v>
      </c>
      <c r="AW21" s="95"/>
    </row>
    <row r="22" spans="1:50" ht="15" customHeight="1" x14ac:dyDescent="0.2">
      <c r="A22" s="154">
        <v>8</v>
      </c>
      <c r="B22" s="167"/>
      <c r="C22" s="170"/>
      <c r="D22" s="170"/>
      <c r="E22" s="169"/>
      <c r="F22" s="169"/>
      <c r="G22" s="185"/>
      <c r="H22" s="172"/>
      <c r="I22" s="171"/>
      <c r="J22" s="164"/>
      <c r="K22" s="171"/>
      <c r="L22" s="170"/>
      <c r="M22" s="170"/>
      <c r="N22" s="170"/>
      <c r="O22" s="170"/>
      <c r="P22" s="170"/>
      <c r="Q22" s="170"/>
      <c r="R22" s="170"/>
      <c r="S22" s="96">
        <f t="shared" si="1"/>
        <v>0</v>
      </c>
      <c r="T22" s="97" t="b">
        <f t="shared" si="2"/>
        <v>0</v>
      </c>
      <c r="U22" s="97">
        <f t="shared" si="3"/>
        <v>0</v>
      </c>
      <c r="V22" s="170"/>
      <c r="W22" s="170"/>
      <c r="X22" s="96">
        <f t="shared" si="4"/>
        <v>0</v>
      </c>
      <c r="Y22" s="97" t="b">
        <f t="shared" si="5"/>
        <v>0</v>
      </c>
      <c r="Z22" s="97">
        <f t="shared" si="6"/>
        <v>0</v>
      </c>
      <c r="AA22" s="170"/>
      <c r="AB22" s="170"/>
      <c r="AC22" s="96">
        <f t="shared" si="7"/>
        <v>0</v>
      </c>
      <c r="AD22" s="97" t="b">
        <f t="shared" si="8"/>
        <v>0</v>
      </c>
      <c r="AE22" s="97">
        <f t="shared" si="9"/>
        <v>0</v>
      </c>
      <c r="AF22" s="97">
        <f t="shared" si="10"/>
        <v>0</v>
      </c>
      <c r="AG22" s="170"/>
      <c r="AH22" s="170"/>
      <c r="AI22" s="170"/>
      <c r="AJ22" s="170"/>
      <c r="AK22" s="170"/>
      <c r="AL22" s="170"/>
      <c r="AM22" s="96">
        <f t="shared" si="11"/>
        <v>0</v>
      </c>
      <c r="AN22" s="97" t="b">
        <f t="shared" si="12"/>
        <v>0</v>
      </c>
      <c r="AO22" s="97">
        <f t="shared" si="13"/>
        <v>0</v>
      </c>
      <c r="AP22" s="97">
        <f t="shared" si="14"/>
        <v>0</v>
      </c>
      <c r="AQ22" s="97" t="b">
        <f t="shared" si="15"/>
        <v>0</v>
      </c>
      <c r="AR22" s="183" t="b">
        <f t="shared" si="16"/>
        <v>0</v>
      </c>
      <c r="AT22" s="95"/>
      <c r="AU22" s="95"/>
      <c r="AV22" s="95" t="s">
        <v>101</v>
      </c>
      <c r="AW22" s="95"/>
    </row>
    <row r="23" spans="1:50" ht="15" customHeight="1" x14ac:dyDescent="0.2">
      <c r="A23" s="154">
        <v>9</v>
      </c>
      <c r="B23" s="167"/>
      <c r="C23" s="170"/>
      <c r="D23" s="170"/>
      <c r="E23" s="169"/>
      <c r="F23" s="169"/>
      <c r="G23" s="185"/>
      <c r="H23" s="172"/>
      <c r="I23" s="171"/>
      <c r="J23" s="164"/>
      <c r="K23" s="171"/>
      <c r="L23" s="170"/>
      <c r="M23" s="170"/>
      <c r="N23" s="170"/>
      <c r="O23" s="170"/>
      <c r="P23" s="170"/>
      <c r="Q23" s="170"/>
      <c r="R23" s="170"/>
      <c r="S23" s="96">
        <f t="shared" si="1"/>
        <v>0</v>
      </c>
      <c r="T23" s="97" t="b">
        <f t="shared" si="2"/>
        <v>0</v>
      </c>
      <c r="U23" s="97">
        <f t="shared" si="3"/>
        <v>0</v>
      </c>
      <c r="V23" s="170"/>
      <c r="W23" s="170"/>
      <c r="X23" s="96">
        <f t="shared" si="4"/>
        <v>0</v>
      </c>
      <c r="Y23" s="97" t="b">
        <f t="shared" si="5"/>
        <v>0</v>
      </c>
      <c r="Z23" s="97">
        <f t="shared" si="6"/>
        <v>0</v>
      </c>
      <c r="AA23" s="170"/>
      <c r="AB23" s="170"/>
      <c r="AC23" s="96">
        <f t="shared" si="7"/>
        <v>0</v>
      </c>
      <c r="AD23" s="97" t="b">
        <f t="shared" si="8"/>
        <v>0</v>
      </c>
      <c r="AE23" s="97">
        <f t="shared" si="9"/>
        <v>0</v>
      </c>
      <c r="AF23" s="97">
        <f t="shared" si="10"/>
        <v>0</v>
      </c>
      <c r="AG23" s="170"/>
      <c r="AH23" s="170"/>
      <c r="AI23" s="170"/>
      <c r="AJ23" s="170"/>
      <c r="AK23" s="170"/>
      <c r="AL23" s="170"/>
      <c r="AM23" s="96">
        <f t="shared" si="11"/>
        <v>0</v>
      </c>
      <c r="AN23" s="97" t="b">
        <f t="shared" si="12"/>
        <v>0</v>
      </c>
      <c r="AO23" s="97">
        <f t="shared" si="13"/>
        <v>0</v>
      </c>
      <c r="AP23" s="97">
        <f t="shared" si="14"/>
        <v>0</v>
      </c>
      <c r="AQ23" s="97" t="b">
        <f t="shared" si="15"/>
        <v>0</v>
      </c>
      <c r="AR23" s="183" t="b">
        <f t="shared" si="16"/>
        <v>0</v>
      </c>
      <c r="AT23" s="95"/>
      <c r="AU23" s="95"/>
      <c r="AV23" s="95" t="s">
        <v>102</v>
      </c>
      <c r="AW23" s="95"/>
    </row>
    <row r="24" spans="1:50" ht="15" customHeight="1" x14ac:dyDescent="0.2">
      <c r="A24" s="154">
        <v>10</v>
      </c>
      <c r="B24" s="167"/>
      <c r="C24" s="170"/>
      <c r="D24" s="170"/>
      <c r="E24" s="169"/>
      <c r="F24" s="169"/>
      <c r="G24" s="185"/>
      <c r="H24" s="172"/>
      <c r="I24" s="171"/>
      <c r="J24" s="164"/>
      <c r="K24" s="171"/>
      <c r="L24" s="170"/>
      <c r="M24" s="170"/>
      <c r="N24" s="170"/>
      <c r="O24" s="170"/>
      <c r="P24" s="170"/>
      <c r="Q24" s="170"/>
      <c r="R24" s="170"/>
      <c r="S24" s="96">
        <f t="shared" si="1"/>
        <v>0</v>
      </c>
      <c r="T24" s="97" t="b">
        <f t="shared" si="2"/>
        <v>0</v>
      </c>
      <c r="U24" s="97">
        <f t="shared" si="3"/>
        <v>0</v>
      </c>
      <c r="V24" s="170"/>
      <c r="W24" s="170"/>
      <c r="X24" s="96">
        <f t="shared" si="4"/>
        <v>0</v>
      </c>
      <c r="Y24" s="97" t="b">
        <f t="shared" si="5"/>
        <v>0</v>
      </c>
      <c r="Z24" s="97">
        <f t="shared" si="6"/>
        <v>0</v>
      </c>
      <c r="AA24" s="170"/>
      <c r="AB24" s="170"/>
      <c r="AC24" s="96">
        <f t="shared" si="7"/>
        <v>0</v>
      </c>
      <c r="AD24" s="97" t="b">
        <f t="shared" si="8"/>
        <v>0</v>
      </c>
      <c r="AE24" s="97">
        <f t="shared" si="9"/>
        <v>0</v>
      </c>
      <c r="AF24" s="97">
        <f t="shared" si="10"/>
        <v>0</v>
      </c>
      <c r="AG24" s="170"/>
      <c r="AH24" s="170"/>
      <c r="AI24" s="170"/>
      <c r="AJ24" s="170"/>
      <c r="AK24" s="170"/>
      <c r="AL24" s="170"/>
      <c r="AM24" s="96">
        <f t="shared" si="11"/>
        <v>0</v>
      </c>
      <c r="AN24" s="97" t="b">
        <f t="shared" si="12"/>
        <v>0</v>
      </c>
      <c r="AO24" s="97">
        <f t="shared" si="13"/>
        <v>0</v>
      </c>
      <c r="AP24" s="97">
        <f t="shared" si="14"/>
        <v>0</v>
      </c>
      <c r="AQ24" s="97" t="b">
        <f t="shared" si="15"/>
        <v>0</v>
      </c>
      <c r="AR24" s="183" t="b">
        <f t="shared" si="16"/>
        <v>0</v>
      </c>
      <c r="AT24" s="95"/>
      <c r="AU24" s="95"/>
      <c r="AV24" s="95" t="s">
        <v>103</v>
      </c>
      <c r="AW24" s="95"/>
    </row>
    <row r="25" spans="1:50" ht="15" customHeight="1" x14ac:dyDescent="0.2">
      <c r="A25" s="154">
        <v>11</v>
      </c>
      <c r="B25" s="167"/>
      <c r="C25" s="170"/>
      <c r="D25" s="170"/>
      <c r="E25" s="169"/>
      <c r="F25" s="169"/>
      <c r="G25" s="185"/>
      <c r="H25" s="172"/>
      <c r="I25" s="171"/>
      <c r="J25" s="164"/>
      <c r="K25" s="171"/>
      <c r="L25" s="170"/>
      <c r="M25" s="170"/>
      <c r="N25" s="170"/>
      <c r="O25" s="170"/>
      <c r="P25" s="170"/>
      <c r="Q25" s="170"/>
      <c r="R25" s="170"/>
      <c r="S25" s="96">
        <f t="shared" si="1"/>
        <v>0</v>
      </c>
      <c r="T25" s="97" t="b">
        <f t="shared" si="2"/>
        <v>0</v>
      </c>
      <c r="U25" s="97">
        <f t="shared" si="3"/>
        <v>0</v>
      </c>
      <c r="V25" s="170"/>
      <c r="W25" s="170"/>
      <c r="X25" s="96">
        <f t="shared" si="4"/>
        <v>0</v>
      </c>
      <c r="Y25" s="97" t="b">
        <f t="shared" si="5"/>
        <v>0</v>
      </c>
      <c r="Z25" s="97">
        <f t="shared" si="6"/>
        <v>0</v>
      </c>
      <c r="AA25" s="170"/>
      <c r="AB25" s="170"/>
      <c r="AC25" s="96">
        <f t="shared" si="7"/>
        <v>0</v>
      </c>
      <c r="AD25" s="97" t="b">
        <f t="shared" si="8"/>
        <v>0</v>
      </c>
      <c r="AE25" s="97">
        <f t="shared" si="9"/>
        <v>0</v>
      </c>
      <c r="AF25" s="97">
        <f t="shared" si="10"/>
        <v>0</v>
      </c>
      <c r="AG25" s="170"/>
      <c r="AH25" s="170"/>
      <c r="AI25" s="170"/>
      <c r="AJ25" s="170"/>
      <c r="AK25" s="170"/>
      <c r="AL25" s="170"/>
      <c r="AM25" s="96">
        <f t="shared" si="11"/>
        <v>0</v>
      </c>
      <c r="AN25" s="97" t="b">
        <f t="shared" si="12"/>
        <v>0</v>
      </c>
      <c r="AO25" s="97">
        <f t="shared" si="13"/>
        <v>0</v>
      </c>
      <c r="AP25" s="97">
        <f t="shared" si="14"/>
        <v>0</v>
      </c>
      <c r="AQ25" s="97" t="b">
        <f t="shared" si="15"/>
        <v>0</v>
      </c>
      <c r="AR25" s="183" t="b">
        <f t="shared" si="16"/>
        <v>0</v>
      </c>
      <c r="AT25" s="95"/>
      <c r="AU25" s="95"/>
      <c r="AV25" s="95" t="s">
        <v>104</v>
      </c>
      <c r="AW25" s="95"/>
    </row>
    <row r="26" spans="1:50" ht="15" customHeight="1" x14ac:dyDescent="0.2">
      <c r="A26" s="154">
        <v>12</v>
      </c>
      <c r="B26" s="167"/>
      <c r="C26" s="170"/>
      <c r="D26" s="170"/>
      <c r="E26" s="169"/>
      <c r="F26" s="169"/>
      <c r="G26" s="185"/>
      <c r="H26" s="172"/>
      <c r="I26" s="171"/>
      <c r="J26" s="164"/>
      <c r="K26" s="171"/>
      <c r="L26" s="170"/>
      <c r="M26" s="170"/>
      <c r="N26" s="170"/>
      <c r="O26" s="170"/>
      <c r="P26" s="170"/>
      <c r="Q26" s="170"/>
      <c r="R26" s="170"/>
      <c r="S26" s="96">
        <f t="shared" si="1"/>
        <v>0</v>
      </c>
      <c r="T26" s="97" t="b">
        <f t="shared" si="2"/>
        <v>0</v>
      </c>
      <c r="U26" s="97">
        <f t="shared" si="3"/>
        <v>0</v>
      </c>
      <c r="V26" s="170"/>
      <c r="W26" s="170"/>
      <c r="X26" s="96">
        <f t="shared" si="4"/>
        <v>0</v>
      </c>
      <c r="Y26" s="97" t="b">
        <f t="shared" si="5"/>
        <v>0</v>
      </c>
      <c r="Z26" s="97">
        <f t="shared" si="6"/>
        <v>0</v>
      </c>
      <c r="AA26" s="170"/>
      <c r="AB26" s="170"/>
      <c r="AC26" s="96">
        <f t="shared" si="7"/>
        <v>0</v>
      </c>
      <c r="AD26" s="97" t="b">
        <f t="shared" si="8"/>
        <v>0</v>
      </c>
      <c r="AE26" s="97">
        <f t="shared" si="9"/>
        <v>0</v>
      </c>
      <c r="AF26" s="97">
        <f t="shared" si="10"/>
        <v>0</v>
      </c>
      <c r="AG26" s="170"/>
      <c r="AH26" s="170"/>
      <c r="AI26" s="170"/>
      <c r="AJ26" s="170"/>
      <c r="AK26" s="170"/>
      <c r="AL26" s="170"/>
      <c r="AM26" s="96">
        <f t="shared" si="11"/>
        <v>0</v>
      </c>
      <c r="AN26" s="97" t="b">
        <f t="shared" si="12"/>
        <v>0</v>
      </c>
      <c r="AO26" s="97">
        <f t="shared" si="13"/>
        <v>0</v>
      </c>
      <c r="AP26" s="97">
        <f t="shared" si="14"/>
        <v>0</v>
      </c>
      <c r="AQ26" s="97" t="b">
        <f t="shared" si="15"/>
        <v>0</v>
      </c>
      <c r="AR26" s="183" t="b">
        <f t="shared" si="16"/>
        <v>0</v>
      </c>
      <c r="AV26" s="95" t="s">
        <v>105</v>
      </c>
    </row>
    <row r="27" spans="1:50" ht="15" customHeight="1" x14ac:dyDescent="0.2">
      <c r="A27" s="154">
        <v>13</v>
      </c>
      <c r="B27" s="167"/>
      <c r="C27" s="171"/>
      <c r="D27" s="170"/>
      <c r="E27" s="169"/>
      <c r="F27" s="169"/>
      <c r="G27" s="185"/>
      <c r="H27" s="172"/>
      <c r="I27" s="171"/>
      <c r="J27" s="164"/>
      <c r="K27" s="171"/>
      <c r="L27" s="170"/>
      <c r="M27" s="170"/>
      <c r="N27" s="170"/>
      <c r="O27" s="170"/>
      <c r="P27" s="170"/>
      <c r="Q27" s="170"/>
      <c r="R27" s="170"/>
      <c r="S27" s="96">
        <f t="shared" si="1"/>
        <v>0</v>
      </c>
      <c r="T27" s="97" t="b">
        <f t="shared" si="2"/>
        <v>0</v>
      </c>
      <c r="U27" s="97">
        <f t="shared" si="3"/>
        <v>0</v>
      </c>
      <c r="V27" s="170"/>
      <c r="W27" s="170"/>
      <c r="X27" s="96">
        <f t="shared" si="4"/>
        <v>0</v>
      </c>
      <c r="Y27" s="97" t="b">
        <f t="shared" si="5"/>
        <v>0</v>
      </c>
      <c r="Z27" s="97">
        <f t="shared" si="6"/>
        <v>0</v>
      </c>
      <c r="AA27" s="170"/>
      <c r="AB27" s="170"/>
      <c r="AC27" s="96">
        <f t="shared" si="7"/>
        <v>0</v>
      </c>
      <c r="AD27" s="97" t="b">
        <f t="shared" si="8"/>
        <v>0</v>
      </c>
      <c r="AE27" s="97">
        <f t="shared" si="9"/>
        <v>0</v>
      </c>
      <c r="AF27" s="97">
        <f t="shared" si="10"/>
        <v>0</v>
      </c>
      <c r="AG27" s="171"/>
      <c r="AH27" s="171"/>
      <c r="AI27" s="171"/>
      <c r="AJ27" s="170"/>
      <c r="AK27" s="170"/>
      <c r="AL27" s="170"/>
      <c r="AM27" s="96">
        <f t="shared" si="11"/>
        <v>0</v>
      </c>
      <c r="AN27" s="97" t="b">
        <f t="shared" si="12"/>
        <v>0</v>
      </c>
      <c r="AO27" s="97">
        <f t="shared" si="13"/>
        <v>0</v>
      </c>
      <c r="AP27" s="97">
        <f t="shared" si="14"/>
        <v>0</v>
      </c>
      <c r="AQ27" s="97" t="b">
        <f t="shared" si="15"/>
        <v>0</v>
      </c>
      <c r="AR27" s="183" t="b">
        <f t="shared" si="16"/>
        <v>0</v>
      </c>
      <c r="AV27" s="95" t="s">
        <v>39</v>
      </c>
    </row>
    <row r="28" spans="1:50" ht="15" customHeight="1" x14ac:dyDescent="0.2">
      <c r="A28" s="154">
        <v>14</v>
      </c>
      <c r="B28" s="167"/>
      <c r="C28" s="170"/>
      <c r="D28" s="170"/>
      <c r="E28" s="169"/>
      <c r="F28" s="169"/>
      <c r="G28" s="185"/>
      <c r="H28" s="172"/>
      <c r="I28" s="171"/>
      <c r="J28" s="164"/>
      <c r="K28" s="171"/>
      <c r="L28" s="170"/>
      <c r="M28" s="170"/>
      <c r="N28" s="170"/>
      <c r="O28" s="170"/>
      <c r="P28" s="170"/>
      <c r="Q28" s="170"/>
      <c r="R28" s="170"/>
      <c r="S28" s="96">
        <f t="shared" si="1"/>
        <v>0</v>
      </c>
      <c r="T28" s="97" t="b">
        <f t="shared" si="2"/>
        <v>0</v>
      </c>
      <c r="U28" s="97">
        <f t="shared" si="3"/>
        <v>0</v>
      </c>
      <c r="V28" s="170"/>
      <c r="W28" s="170"/>
      <c r="X28" s="96">
        <f t="shared" si="4"/>
        <v>0</v>
      </c>
      <c r="Y28" s="97" t="b">
        <f t="shared" si="5"/>
        <v>0</v>
      </c>
      <c r="Z28" s="97">
        <f t="shared" si="6"/>
        <v>0</v>
      </c>
      <c r="AA28" s="170"/>
      <c r="AB28" s="170"/>
      <c r="AC28" s="96">
        <f t="shared" si="7"/>
        <v>0</v>
      </c>
      <c r="AD28" s="97" t="b">
        <f t="shared" si="8"/>
        <v>0</v>
      </c>
      <c r="AE28" s="97">
        <f t="shared" si="9"/>
        <v>0</v>
      </c>
      <c r="AF28" s="97">
        <f t="shared" si="10"/>
        <v>0</v>
      </c>
      <c r="AG28" s="170"/>
      <c r="AH28" s="170"/>
      <c r="AI28" s="170"/>
      <c r="AJ28" s="170"/>
      <c r="AK28" s="170"/>
      <c r="AL28" s="170"/>
      <c r="AM28" s="96">
        <f t="shared" si="11"/>
        <v>0</v>
      </c>
      <c r="AN28" s="97" t="b">
        <f t="shared" si="12"/>
        <v>0</v>
      </c>
      <c r="AO28" s="97">
        <f t="shared" si="13"/>
        <v>0</v>
      </c>
      <c r="AP28" s="97">
        <f t="shared" si="14"/>
        <v>0</v>
      </c>
      <c r="AQ28" s="97" t="b">
        <f t="shared" si="15"/>
        <v>0</v>
      </c>
      <c r="AR28" s="183" t="b">
        <f t="shared" si="16"/>
        <v>0</v>
      </c>
      <c r="AV28" s="95" t="s">
        <v>106</v>
      </c>
    </row>
    <row r="29" spans="1:50" ht="15" customHeight="1" x14ac:dyDescent="0.2">
      <c r="A29" s="154">
        <v>15</v>
      </c>
      <c r="B29" s="167"/>
      <c r="C29" s="171"/>
      <c r="D29" s="170"/>
      <c r="E29" s="169"/>
      <c r="F29" s="169"/>
      <c r="G29" s="185"/>
      <c r="H29" s="172"/>
      <c r="I29" s="171"/>
      <c r="J29" s="164"/>
      <c r="K29" s="171"/>
      <c r="L29" s="170"/>
      <c r="M29" s="170"/>
      <c r="N29" s="170"/>
      <c r="O29" s="170"/>
      <c r="P29" s="170"/>
      <c r="Q29" s="170"/>
      <c r="R29" s="170"/>
      <c r="S29" s="96">
        <f t="shared" si="1"/>
        <v>0</v>
      </c>
      <c r="T29" s="97" t="b">
        <f t="shared" si="2"/>
        <v>0</v>
      </c>
      <c r="U29" s="97">
        <f t="shared" si="3"/>
        <v>0</v>
      </c>
      <c r="V29" s="170"/>
      <c r="W29" s="170"/>
      <c r="X29" s="96">
        <f t="shared" si="4"/>
        <v>0</v>
      </c>
      <c r="Y29" s="97" t="b">
        <f t="shared" si="5"/>
        <v>0</v>
      </c>
      <c r="Z29" s="97">
        <f t="shared" si="6"/>
        <v>0</v>
      </c>
      <c r="AA29" s="170"/>
      <c r="AB29" s="170"/>
      <c r="AC29" s="96">
        <f t="shared" si="7"/>
        <v>0</v>
      </c>
      <c r="AD29" s="97" t="b">
        <f t="shared" si="8"/>
        <v>0</v>
      </c>
      <c r="AE29" s="97">
        <f t="shared" si="9"/>
        <v>0</v>
      </c>
      <c r="AF29" s="97">
        <f t="shared" si="10"/>
        <v>0</v>
      </c>
      <c r="AG29" s="171"/>
      <c r="AH29" s="171"/>
      <c r="AI29" s="171"/>
      <c r="AJ29" s="170"/>
      <c r="AK29" s="170"/>
      <c r="AL29" s="170"/>
      <c r="AM29" s="96">
        <f t="shared" si="11"/>
        <v>0</v>
      </c>
      <c r="AN29" s="97" t="b">
        <f t="shared" si="12"/>
        <v>0</v>
      </c>
      <c r="AO29" s="97">
        <f t="shared" si="13"/>
        <v>0</v>
      </c>
      <c r="AP29" s="97">
        <f t="shared" si="14"/>
        <v>0</v>
      </c>
      <c r="AQ29" s="97" t="b">
        <f t="shared" si="15"/>
        <v>0</v>
      </c>
      <c r="AR29" s="183" t="b">
        <f t="shared" si="16"/>
        <v>0</v>
      </c>
      <c r="AV29" s="95" t="s">
        <v>107</v>
      </c>
    </row>
    <row r="30" spans="1:50" ht="15" customHeight="1" x14ac:dyDescent="0.2">
      <c r="A30" s="154">
        <v>16</v>
      </c>
      <c r="B30" s="167"/>
      <c r="C30" s="170"/>
      <c r="D30" s="170"/>
      <c r="E30" s="169"/>
      <c r="F30" s="169"/>
      <c r="G30" s="185"/>
      <c r="H30" s="172"/>
      <c r="I30" s="171"/>
      <c r="J30" s="164"/>
      <c r="K30" s="171"/>
      <c r="L30" s="170"/>
      <c r="M30" s="170"/>
      <c r="N30" s="170"/>
      <c r="O30" s="170"/>
      <c r="P30" s="170"/>
      <c r="Q30" s="170"/>
      <c r="R30" s="170"/>
      <c r="S30" s="96">
        <f t="shared" si="1"/>
        <v>0</v>
      </c>
      <c r="T30" s="97" t="b">
        <f t="shared" si="2"/>
        <v>0</v>
      </c>
      <c r="U30" s="97">
        <f t="shared" si="3"/>
        <v>0</v>
      </c>
      <c r="V30" s="170"/>
      <c r="W30" s="170"/>
      <c r="X30" s="96">
        <f t="shared" si="4"/>
        <v>0</v>
      </c>
      <c r="Y30" s="97" t="b">
        <f t="shared" si="5"/>
        <v>0</v>
      </c>
      <c r="Z30" s="97">
        <f t="shared" si="6"/>
        <v>0</v>
      </c>
      <c r="AA30" s="170"/>
      <c r="AB30" s="170"/>
      <c r="AC30" s="96">
        <f t="shared" si="7"/>
        <v>0</v>
      </c>
      <c r="AD30" s="97" t="b">
        <f t="shared" si="8"/>
        <v>0</v>
      </c>
      <c r="AE30" s="97">
        <f t="shared" si="9"/>
        <v>0</v>
      </c>
      <c r="AF30" s="97">
        <f t="shared" si="10"/>
        <v>0</v>
      </c>
      <c r="AG30" s="170"/>
      <c r="AH30" s="170"/>
      <c r="AI30" s="170"/>
      <c r="AJ30" s="170"/>
      <c r="AK30" s="170"/>
      <c r="AL30" s="170"/>
      <c r="AM30" s="96">
        <f t="shared" si="11"/>
        <v>0</v>
      </c>
      <c r="AN30" s="97" t="b">
        <f t="shared" si="12"/>
        <v>0</v>
      </c>
      <c r="AO30" s="97">
        <f t="shared" si="13"/>
        <v>0</v>
      </c>
      <c r="AP30" s="97">
        <f t="shared" si="14"/>
        <v>0</v>
      </c>
      <c r="AQ30" s="97" t="b">
        <f t="shared" si="15"/>
        <v>0</v>
      </c>
      <c r="AR30" s="183" t="b">
        <f t="shared" si="16"/>
        <v>0</v>
      </c>
      <c r="AV30" s="95" t="s">
        <v>108</v>
      </c>
    </row>
    <row r="31" spans="1:50" ht="15" customHeight="1" x14ac:dyDescent="0.2">
      <c r="A31" s="154">
        <v>17</v>
      </c>
      <c r="B31" s="167"/>
      <c r="C31" s="187"/>
      <c r="D31" s="170"/>
      <c r="E31" s="169"/>
      <c r="F31" s="169"/>
      <c r="G31" s="186"/>
      <c r="H31" s="172"/>
      <c r="I31" s="170"/>
      <c r="J31" s="164"/>
      <c r="K31" s="171"/>
      <c r="L31" s="170"/>
      <c r="M31" s="170"/>
      <c r="N31" s="170"/>
      <c r="O31" s="170"/>
      <c r="P31" s="170"/>
      <c r="Q31" s="170"/>
      <c r="R31" s="170"/>
      <c r="S31" s="96">
        <f t="shared" si="1"/>
        <v>0</v>
      </c>
      <c r="T31" s="97" t="b">
        <f t="shared" si="2"/>
        <v>0</v>
      </c>
      <c r="U31" s="97">
        <f t="shared" si="3"/>
        <v>0</v>
      </c>
      <c r="V31" s="170"/>
      <c r="W31" s="170"/>
      <c r="X31" s="96">
        <f t="shared" si="4"/>
        <v>0</v>
      </c>
      <c r="Y31" s="97" t="b">
        <f t="shared" si="5"/>
        <v>0</v>
      </c>
      <c r="Z31" s="97">
        <f t="shared" si="6"/>
        <v>0</v>
      </c>
      <c r="AA31" s="170"/>
      <c r="AB31" s="170"/>
      <c r="AC31" s="96">
        <f t="shared" si="7"/>
        <v>0</v>
      </c>
      <c r="AD31" s="97" t="b">
        <f t="shared" si="8"/>
        <v>0</v>
      </c>
      <c r="AE31" s="97">
        <f t="shared" si="9"/>
        <v>0</v>
      </c>
      <c r="AF31" s="97">
        <f t="shared" si="10"/>
        <v>0</v>
      </c>
      <c r="AG31" s="170"/>
      <c r="AH31" s="170"/>
      <c r="AI31" s="170"/>
      <c r="AJ31" s="170"/>
      <c r="AK31" s="170"/>
      <c r="AL31" s="170"/>
      <c r="AM31" s="96">
        <f t="shared" si="11"/>
        <v>0</v>
      </c>
      <c r="AN31" s="97" t="b">
        <f t="shared" si="12"/>
        <v>0</v>
      </c>
      <c r="AO31" s="97">
        <f t="shared" si="13"/>
        <v>0</v>
      </c>
      <c r="AP31" s="97">
        <f t="shared" si="14"/>
        <v>0</v>
      </c>
      <c r="AQ31" s="97" t="b">
        <f t="shared" si="15"/>
        <v>0</v>
      </c>
      <c r="AR31" s="183" t="b">
        <f t="shared" si="16"/>
        <v>0</v>
      </c>
      <c r="AV31" s="95" t="s">
        <v>46</v>
      </c>
    </row>
    <row r="32" spans="1:50" ht="15" customHeight="1" x14ac:dyDescent="0.2">
      <c r="A32" s="154">
        <v>18</v>
      </c>
      <c r="B32" s="167"/>
      <c r="C32" s="188"/>
      <c r="D32" s="170"/>
      <c r="E32" s="169"/>
      <c r="F32" s="169"/>
      <c r="G32" s="186"/>
      <c r="H32" s="172"/>
      <c r="I32" s="170"/>
      <c r="J32" s="164"/>
      <c r="K32" s="171"/>
      <c r="L32" s="170"/>
      <c r="M32" s="170"/>
      <c r="N32" s="170"/>
      <c r="O32" s="170"/>
      <c r="P32" s="170"/>
      <c r="Q32" s="170"/>
      <c r="R32" s="170"/>
      <c r="S32" s="96">
        <f t="shared" si="1"/>
        <v>0</v>
      </c>
      <c r="T32" s="97" t="b">
        <f t="shared" si="2"/>
        <v>0</v>
      </c>
      <c r="U32" s="97">
        <f t="shared" si="3"/>
        <v>0</v>
      </c>
      <c r="V32" s="170"/>
      <c r="W32" s="170"/>
      <c r="X32" s="96">
        <f t="shared" si="4"/>
        <v>0</v>
      </c>
      <c r="Y32" s="97" t="b">
        <f t="shared" si="5"/>
        <v>0</v>
      </c>
      <c r="Z32" s="97">
        <f t="shared" si="6"/>
        <v>0</v>
      </c>
      <c r="AA32" s="170"/>
      <c r="AB32" s="170"/>
      <c r="AC32" s="96">
        <f t="shared" si="7"/>
        <v>0</v>
      </c>
      <c r="AD32" s="97" t="b">
        <f t="shared" si="8"/>
        <v>0</v>
      </c>
      <c r="AE32" s="97">
        <f t="shared" si="9"/>
        <v>0</v>
      </c>
      <c r="AF32" s="97">
        <f t="shared" si="10"/>
        <v>0</v>
      </c>
      <c r="AG32" s="170"/>
      <c r="AH32" s="170"/>
      <c r="AI32" s="170"/>
      <c r="AJ32" s="170"/>
      <c r="AK32" s="170"/>
      <c r="AL32" s="170"/>
      <c r="AM32" s="96">
        <f t="shared" si="11"/>
        <v>0</v>
      </c>
      <c r="AN32" s="97" t="b">
        <f t="shared" si="12"/>
        <v>0</v>
      </c>
      <c r="AO32" s="97">
        <f t="shared" si="13"/>
        <v>0</v>
      </c>
      <c r="AP32" s="97">
        <f t="shared" si="14"/>
        <v>0</v>
      </c>
      <c r="AQ32" s="97" t="b">
        <f t="shared" si="15"/>
        <v>0</v>
      </c>
      <c r="AR32" s="183" t="b">
        <f t="shared" si="16"/>
        <v>0</v>
      </c>
      <c r="AV32" s="95" t="s">
        <v>109</v>
      </c>
    </row>
    <row r="33" spans="1:48" ht="15" customHeight="1" x14ac:dyDescent="0.2">
      <c r="A33" s="154">
        <v>19</v>
      </c>
      <c r="B33" s="167"/>
      <c r="C33" s="188"/>
      <c r="D33" s="170"/>
      <c r="E33" s="169"/>
      <c r="F33" s="169"/>
      <c r="G33" s="186"/>
      <c r="H33" s="172"/>
      <c r="I33" s="170"/>
      <c r="J33" s="164"/>
      <c r="K33" s="171"/>
      <c r="L33" s="170"/>
      <c r="M33" s="170"/>
      <c r="N33" s="170"/>
      <c r="O33" s="170"/>
      <c r="P33" s="170"/>
      <c r="Q33" s="170"/>
      <c r="R33" s="170"/>
      <c r="S33" s="96">
        <f t="shared" si="1"/>
        <v>0</v>
      </c>
      <c r="T33" s="97" t="b">
        <f t="shared" si="2"/>
        <v>0</v>
      </c>
      <c r="U33" s="97">
        <f t="shared" si="3"/>
        <v>0</v>
      </c>
      <c r="V33" s="170"/>
      <c r="W33" s="170"/>
      <c r="X33" s="96">
        <f t="shared" si="4"/>
        <v>0</v>
      </c>
      <c r="Y33" s="97" t="b">
        <f t="shared" si="5"/>
        <v>0</v>
      </c>
      <c r="Z33" s="97">
        <f t="shared" si="6"/>
        <v>0</v>
      </c>
      <c r="AA33" s="170"/>
      <c r="AB33" s="170"/>
      <c r="AC33" s="96">
        <f t="shared" si="7"/>
        <v>0</v>
      </c>
      <c r="AD33" s="97" t="b">
        <f t="shared" si="8"/>
        <v>0</v>
      </c>
      <c r="AE33" s="97">
        <f t="shared" si="9"/>
        <v>0</v>
      </c>
      <c r="AF33" s="97">
        <f t="shared" si="10"/>
        <v>0</v>
      </c>
      <c r="AG33" s="170"/>
      <c r="AH33" s="170"/>
      <c r="AI33" s="170"/>
      <c r="AJ33" s="170"/>
      <c r="AK33" s="170"/>
      <c r="AL33" s="170"/>
      <c r="AM33" s="96">
        <f t="shared" si="11"/>
        <v>0</v>
      </c>
      <c r="AN33" s="97" t="b">
        <f t="shared" si="12"/>
        <v>0</v>
      </c>
      <c r="AO33" s="97">
        <f t="shared" si="13"/>
        <v>0</v>
      </c>
      <c r="AP33" s="97">
        <f t="shared" si="14"/>
        <v>0</v>
      </c>
      <c r="AQ33" s="97" t="b">
        <f t="shared" si="15"/>
        <v>0</v>
      </c>
      <c r="AR33" s="183" t="b">
        <f t="shared" si="16"/>
        <v>0</v>
      </c>
      <c r="AV33" s="90" t="s">
        <v>48</v>
      </c>
    </row>
    <row r="34" spans="1:48" ht="15" customHeight="1" x14ac:dyDescent="0.2">
      <c r="A34" s="154">
        <v>20</v>
      </c>
      <c r="B34" s="167"/>
      <c r="C34" s="170"/>
      <c r="D34" s="170"/>
      <c r="E34" s="169"/>
      <c r="F34" s="169"/>
      <c r="G34" s="185"/>
      <c r="H34" s="172"/>
      <c r="I34" s="171"/>
      <c r="J34" s="164"/>
      <c r="K34" s="171"/>
      <c r="L34" s="170"/>
      <c r="M34" s="170"/>
      <c r="N34" s="170"/>
      <c r="O34" s="170"/>
      <c r="P34" s="170"/>
      <c r="Q34" s="170"/>
      <c r="R34" s="170"/>
      <c r="S34" s="96">
        <f t="shared" si="1"/>
        <v>0</v>
      </c>
      <c r="T34" s="97" t="b">
        <f t="shared" si="2"/>
        <v>0</v>
      </c>
      <c r="U34" s="97">
        <f t="shared" si="3"/>
        <v>0</v>
      </c>
      <c r="V34" s="170"/>
      <c r="W34" s="170"/>
      <c r="X34" s="96">
        <f t="shared" si="4"/>
        <v>0</v>
      </c>
      <c r="Y34" s="97" t="b">
        <f t="shared" si="5"/>
        <v>0</v>
      </c>
      <c r="Z34" s="97">
        <f t="shared" si="6"/>
        <v>0</v>
      </c>
      <c r="AA34" s="170"/>
      <c r="AB34" s="170"/>
      <c r="AC34" s="96">
        <f t="shared" si="7"/>
        <v>0</v>
      </c>
      <c r="AD34" s="97" t="b">
        <f t="shared" si="8"/>
        <v>0</v>
      </c>
      <c r="AE34" s="97">
        <f t="shared" si="9"/>
        <v>0</v>
      </c>
      <c r="AF34" s="97">
        <f t="shared" si="10"/>
        <v>0</v>
      </c>
      <c r="AG34" s="170"/>
      <c r="AH34" s="170"/>
      <c r="AI34" s="170"/>
      <c r="AJ34" s="170"/>
      <c r="AK34" s="170"/>
      <c r="AL34" s="170"/>
      <c r="AM34" s="96">
        <f t="shared" si="11"/>
        <v>0</v>
      </c>
      <c r="AN34" s="97" t="b">
        <f t="shared" si="12"/>
        <v>0</v>
      </c>
      <c r="AO34" s="97">
        <f t="shared" si="13"/>
        <v>0</v>
      </c>
      <c r="AP34" s="97">
        <f t="shared" si="14"/>
        <v>0</v>
      </c>
      <c r="AQ34" s="97" t="b">
        <f t="shared" si="15"/>
        <v>0</v>
      </c>
      <c r="AR34" s="183" t="b">
        <f t="shared" si="16"/>
        <v>0</v>
      </c>
      <c r="AV34" s="95" t="s">
        <v>49</v>
      </c>
    </row>
    <row r="35" spans="1:48" ht="15" customHeight="1" x14ac:dyDescent="0.2">
      <c r="A35" s="154">
        <v>21</v>
      </c>
      <c r="B35" s="167"/>
      <c r="C35" s="171"/>
      <c r="D35" s="170"/>
      <c r="E35" s="169"/>
      <c r="F35" s="169"/>
      <c r="G35" s="185"/>
      <c r="H35" s="172"/>
      <c r="I35" s="171"/>
      <c r="J35" s="164"/>
      <c r="K35" s="171"/>
      <c r="L35" s="170"/>
      <c r="M35" s="170"/>
      <c r="N35" s="170"/>
      <c r="O35" s="170"/>
      <c r="P35" s="170"/>
      <c r="Q35" s="170"/>
      <c r="R35" s="170"/>
      <c r="S35" s="96">
        <f t="shared" si="1"/>
        <v>0</v>
      </c>
      <c r="T35" s="97" t="b">
        <f t="shared" si="2"/>
        <v>0</v>
      </c>
      <c r="U35" s="97">
        <f t="shared" si="3"/>
        <v>0</v>
      </c>
      <c r="V35" s="170"/>
      <c r="W35" s="170"/>
      <c r="X35" s="96">
        <f t="shared" si="4"/>
        <v>0</v>
      </c>
      <c r="Y35" s="97" t="b">
        <f t="shared" si="5"/>
        <v>0</v>
      </c>
      <c r="Z35" s="97">
        <f t="shared" si="6"/>
        <v>0</v>
      </c>
      <c r="AA35" s="170"/>
      <c r="AB35" s="170"/>
      <c r="AC35" s="96">
        <f t="shared" si="7"/>
        <v>0</v>
      </c>
      <c r="AD35" s="97" t="b">
        <f t="shared" si="8"/>
        <v>0</v>
      </c>
      <c r="AE35" s="97">
        <f t="shared" si="9"/>
        <v>0</v>
      </c>
      <c r="AF35" s="97">
        <f t="shared" si="10"/>
        <v>0</v>
      </c>
      <c r="AG35" s="171"/>
      <c r="AH35" s="171"/>
      <c r="AI35" s="171"/>
      <c r="AJ35" s="170"/>
      <c r="AK35" s="170"/>
      <c r="AL35" s="170"/>
      <c r="AM35" s="96">
        <f t="shared" si="11"/>
        <v>0</v>
      </c>
      <c r="AN35" s="97" t="b">
        <f t="shared" si="12"/>
        <v>0</v>
      </c>
      <c r="AO35" s="97">
        <f t="shared" si="13"/>
        <v>0</v>
      </c>
      <c r="AP35" s="97">
        <f t="shared" si="14"/>
        <v>0</v>
      </c>
      <c r="AQ35" s="97" t="b">
        <f t="shared" si="15"/>
        <v>0</v>
      </c>
      <c r="AR35" s="183" t="b">
        <f t="shared" si="16"/>
        <v>0</v>
      </c>
    </row>
    <row r="36" spans="1:48" ht="15" customHeight="1" x14ac:dyDescent="0.2">
      <c r="A36" s="154">
        <v>22</v>
      </c>
      <c r="B36" s="167"/>
      <c r="C36" s="171"/>
      <c r="D36" s="170"/>
      <c r="E36" s="169"/>
      <c r="F36" s="169"/>
      <c r="G36" s="185"/>
      <c r="H36" s="172"/>
      <c r="I36" s="171"/>
      <c r="J36" s="164"/>
      <c r="K36" s="171"/>
      <c r="L36" s="170"/>
      <c r="M36" s="170"/>
      <c r="N36" s="170"/>
      <c r="O36" s="170"/>
      <c r="P36" s="170"/>
      <c r="Q36" s="170"/>
      <c r="R36" s="170"/>
      <c r="S36" s="96">
        <f t="shared" si="1"/>
        <v>0</v>
      </c>
      <c r="T36" s="97" t="b">
        <f t="shared" si="2"/>
        <v>0</v>
      </c>
      <c r="U36" s="97">
        <f t="shared" si="3"/>
        <v>0</v>
      </c>
      <c r="V36" s="170"/>
      <c r="W36" s="170"/>
      <c r="X36" s="96">
        <f t="shared" si="4"/>
        <v>0</v>
      </c>
      <c r="Y36" s="97" t="b">
        <f t="shared" si="5"/>
        <v>0</v>
      </c>
      <c r="Z36" s="97">
        <f t="shared" si="6"/>
        <v>0</v>
      </c>
      <c r="AA36" s="170"/>
      <c r="AB36" s="170"/>
      <c r="AC36" s="96">
        <f t="shared" si="7"/>
        <v>0</v>
      </c>
      <c r="AD36" s="97" t="b">
        <f t="shared" si="8"/>
        <v>0</v>
      </c>
      <c r="AE36" s="97">
        <f t="shared" si="9"/>
        <v>0</v>
      </c>
      <c r="AF36" s="97">
        <f t="shared" si="10"/>
        <v>0</v>
      </c>
      <c r="AG36" s="171"/>
      <c r="AH36" s="171"/>
      <c r="AI36" s="171"/>
      <c r="AJ36" s="170"/>
      <c r="AK36" s="170"/>
      <c r="AL36" s="170"/>
      <c r="AM36" s="96">
        <f t="shared" si="11"/>
        <v>0</v>
      </c>
      <c r="AN36" s="97" t="b">
        <f t="shared" si="12"/>
        <v>0</v>
      </c>
      <c r="AO36" s="97">
        <f t="shared" si="13"/>
        <v>0</v>
      </c>
      <c r="AP36" s="97">
        <f t="shared" si="14"/>
        <v>0</v>
      </c>
      <c r="AQ36" s="97" t="b">
        <f t="shared" si="15"/>
        <v>0</v>
      </c>
      <c r="AR36" s="183" t="b">
        <f t="shared" si="16"/>
        <v>0</v>
      </c>
    </row>
    <row r="37" spans="1:48" ht="15" customHeight="1" x14ac:dyDescent="0.2">
      <c r="A37" s="154">
        <v>23</v>
      </c>
      <c r="B37" s="167"/>
      <c r="C37" s="171"/>
      <c r="D37" s="171"/>
      <c r="E37" s="169"/>
      <c r="F37" s="169"/>
      <c r="G37" s="185"/>
      <c r="H37" s="172"/>
      <c r="I37" s="171"/>
      <c r="J37" s="164"/>
      <c r="K37" s="171"/>
      <c r="L37" s="170"/>
      <c r="M37" s="170"/>
      <c r="N37" s="170"/>
      <c r="O37" s="170"/>
      <c r="P37" s="170"/>
      <c r="Q37" s="170"/>
      <c r="R37" s="170"/>
      <c r="S37" s="96">
        <f t="shared" si="1"/>
        <v>0</v>
      </c>
      <c r="T37" s="97" t="b">
        <f t="shared" si="2"/>
        <v>0</v>
      </c>
      <c r="U37" s="97">
        <f t="shared" si="3"/>
        <v>0</v>
      </c>
      <c r="V37" s="170"/>
      <c r="W37" s="170"/>
      <c r="X37" s="96">
        <f t="shared" si="4"/>
        <v>0</v>
      </c>
      <c r="Y37" s="97" t="b">
        <f t="shared" si="5"/>
        <v>0</v>
      </c>
      <c r="Z37" s="97">
        <f t="shared" si="6"/>
        <v>0</v>
      </c>
      <c r="AA37" s="170"/>
      <c r="AB37" s="170"/>
      <c r="AC37" s="96">
        <f t="shared" si="7"/>
        <v>0</v>
      </c>
      <c r="AD37" s="97" t="b">
        <f t="shared" si="8"/>
        <v>0</v>
      </c>
      <c r="AE37" s="97">
        <f t="shared" si="9"/>
        <v>0</v>
      </c>
      <c r="AF37" s="97">
        <f t="shared" si="10"/>
        <v>0</v>
      </c>
      <c r="AG37" s="171"/>
      <c r="AH37" s="171"/>
      <c r="AI37" s="171"/>
      <c r="AJ37" s="170"/>
      <c r="AK37" s="170"/>
      <c r="AL37" s="170"/>
      <c r="AM37" s="96">
        <f t="shared" si="11"/>
        <v>0</v>
      </c>
      <c r="AN37" s="97" t="b">
        <f t="shared" si="12"/>
        <v>0</v>
      </c>
      <c r="AO37" s="97">
        <f t="shared" si="13"/>
        <v>0</v>
      </c>
      <c r="AP37" s="97">
        <f t="shared" si="14"/>
        <v>0</v>
      </c>
      <c r="AQ37" s="97" t="b">
        <f t="shared" si="15"/>
        <v>0</v>
      </c>
      <c r="AR37" s="183" t="b">
        <f t="shared" si="16"/>
        <v>0</v>
      </c>
    </row>
    <row r="38" spans="1:48" ht="15" customHeight="1" x14ac:dyDescent="0.2">
      <c r="A38" s="154">
        <v>24</v>
      </c>
      <c r="B38" s="167"/>
      <c r="C38" s="171"/>
      <c r="D38" s="170"/>
      <c r="E38" s="169"/>
      <c r="F38" s="169"/>
      <c r="G38" s="185"/>
      <c r="H38" s="172"/>
      <c r="I38" s="171"/>
      <c r="J38" s="164"/>
      <c r="K38" s="171"/>
      <c r="L38" s="170"/>
      <c r="M38" s="170"/>
      <c r="N38" s="170"/>
      <c r="O38" s="170"/>
      <c r="P38" s="170"/>
      <c r="Q38" s="170"/>
      <c r="R38" s="170"/>
      <c r="S38" s="96">
        <f t="shared" si="1"/>
        <v>0</v>
      </c>
      <c r="T38" s="97" t="b">
        <f t="shared" si="2"/>
        <v>0</v>
      </c>
      <c r="U38" s="97">
        <f t="shared" si="3"/>
        <v>0</v>
      </c>
      <c r="V38" s="170"/>
      <c r="W38" s="170"/>
      <c r="X38" s="96">
        <f t="shared" si="4"/>
        <v>0</v>
      </c>
      <c r="Y38" s="97" t="b">
        <f t="shared" si="5"/>
        <v>0</v>
      </c>
      <c r="Z38" s="97">
        <f t="shared" si="6"/>
        <v>0</v>
      </c>
      <c r="AA38" s="170"/>
      <c r="AB38" s="170"/>
      <c r="AC38" s="96">
        <f t="shared" si="7"/>
        <v>0</v>
      </c>
      <c r="AD38" s="97" t="b">
        <f t="shared" si="8"/>
        <v>0</v>
      </c>
      <c r="AE38" s="97">
        <f t="shared" si="9"/>
        <v>0</v>
      </c>
      <c r="AF38" s="97">
        <f t="shared" si="10"/>
        <v>0</v>
      </c>
      <c r="AG38" s="171"/>
      <c r="AH38" s="171"/>
      <c r="AI38" s="171"/>
      <c r="AJ38" s="170"/>
      <c r="AK38" s="170"/>
      <c r="AL38" s="170"/>
      <c r="AM38" s="96">
        <f t="shared" si="11"/>
        <v>0</v>
      </c>
      <c r="AN38" s="97" t="b">
        <f t="shared" si="12"/>
        <v>0</v>
      </c>
      <c r="AO38" s="97">
        <f t="shared" si="13"/>
        <v>0</v>
      </c>
      <c r="AP38" s="97">
        <f t="shared" si="14"/>
        <v>0</v>
      </c>
      <c r="AQ38" s="97" t="b">
        <f t="shared" si="15"/>
        <v>0</v>
      </c>
      <c r="AR38" s="183" t="b">
        <f t="shared" si="16"/>
        <v>0</v>
      </c>
    </row>
    <row r="39" spans="1:48" ht="15" customHeight="1" x14ac:dyDescent="0.2">
      <c r="A39" s="154">
        <v>25</v>
      </c>
      <c r="B39" s="167"/>
      <c r="C39" s="171"/>
      <c r="D39" s="170"/>
      <c r="E39" s="169"/>
      <c r="F39" s="169"/>
      <c r="G39" s="185"/>
      <c r="H39" s="172"/>
      <c r="I39" s="171"/>
      <c r="J39" s="164"/>
      <c r="K39" s="171"/>
      <c r="L39" s="170"/>
      <c r="M39" s="170"/>
      <c r="N39" s="170"/>
      <c r="O39" s="170"/>
      <c r="P39" s="170"/>
      <c r="Q39" s="170"/>
      <c r="R39" s="170"/>
      <c r="S39" s="96">
        <f t="shared" si="1"/>
        <v>0</v>
      </c>
      <c r="T39" s="97" t="b">
        <f t="shared" si="2"/>
        <v>0</v>
      </c>
      <c r="U39" s="97">
        <f t="shared" si="3"/>
        <v>0</v>
      </c>
      <c r="V39" s="170"/>
      <c r="W39" s="170"/>
      <c r="X39" s="96">
        <f t="shared" si="4"/>
        <v>0</v>
      </c>
      <c r="Y39" s="97" t="b">
        <f t="shared" si="5"/>
        <v>0</v>
      </c>
      <c r="Z39" s="97">
        <f t="shared" si="6"/>
        <v>0</v>
      </c>
      <c r="AA39" s="170"/>
      <c r="AB39" s="170"/>
      <c r="AC39" s="96">
        <f t="shared" si="7"/>
        <v>0</v>
      </c>
      <c r="AD39" s="97" t="b">
        <f t="shared" si="8"/>
        <v>0</v>
      </c>
      <c r="AE39" s="97">
        <f t="shared" si="9"/>
        <v>0</v>
      </c>
      <c r="AF39" s="97">
        <f t="shared" si="10"/>
        <v>0</v>
      </c>
      <c r="AG39" s="171"/>
      <c r="AH39" s="171"/>
      <c r="AI39" s="171"/>
      <c r="AJ39" s="170"/>
      <c r="AK39" s="170"/>
      <c r="AL39" s="170"/>
      <c r="AM39" s="96">
        <f t="shared" si="11"/>
        <v>0</v>
      </c>
      <c r="AN39" s="97" t="b">
        <f t="shared" si="12"/>
        <v>0</v>
      </c>
      <c r="AO39" s="97">
        <f t="shared" si="13"/>
        <v>0</v>
      </c>
      <c r="AP39" s="97">
        <f t="shared" si="14"/>
        <v>0</v>
      </c>
      <c r="AQ39" s="97" t="b">
        <f t="shared" si="15"/>
        <v>0</v>
      </c>
      <c r="AR39" s="183" t="b">
        <f t="shared" si="16"/>
        <v>0</v>
      </c>
    </row>
    <row r="40" spans="1:48" ht="15" customHeight="1" x14ac:dyDescent="0.2">
      <c r="A40" s="154">
        <v>26</v>
      </c>
      <c r="B40" s="167"/>
      <c r="C40" s="171"/>
      <c r="D40" s="170"/>
      <c r="E40" s="169"/>
      <c r="F40" s="169"/>
      <c r="G40" s="185"/>
      <c r="H40" s="172"/>
      <c r="I40" s="171"/>
      <c r="J40" s="164"/>
      <c r="K40" s="171"/>
      <c r="L40" s="170"/>
      <c r="M40" s="170"/>
      <c r="N40" s="170"/>
      <c r="O40" s="170"/>
      <c r="P40" s="170"/>
      <c r="Q40" s="170"/>
      <c r="R40" s="170"/>
      <c r="S40" s="96">
        <f t="shared" si="1"/>
        <v>0</v>
      </c>
      <c r="T40" s="97" t="b">
        <f t="shared" si="2"/>
        <v>0</v>
      </c>
      <c r="U40" s="97">
        <f t="shared" si="3"/>
        <v>0</v>
      </c>
      <c r="V40" s="170"/>
      <c r="W40" s="170"/>
      <c r="X40" s="96">
        <f t="shared" si="4"/>
        <v>0</v>
      </c>
      <c r="Y40" s="97" t="b">
        <f t="shared" si="5"/>
        <v>0</v>
      </c>
      <c r="Z40" s="97">
        <f t="shared" si="6"/>
        <v>0</v>
      </c>
      <c r="AA40" s="170"/>
      <c r="AB40" s="170"/>
      <c r="AC40" s="96">
        <f t="shared" si="7"/>
        <v>0</v>
      </c>
      <c r="AD40" s="97" t="b">
        <f t="shared" si="8"/>
        <v>0</v>
      </c>
      <c r="AE40" s="97">
        <f t="shared" si="9"/>
        <v>0</v>
      </c>
      <c r="AF40" s="97">
        <f t="shared" si="10"/>
        <v>0</v>
      </c>
      <c r="AG40" s="171"/>
      <c r="AH40" s="171"/>
      <c r="AI40" s="171"/>
      <c r="AJ40" s="170"/>
      <c r="AK40" s="170"/>
      <c r="AL40" s="170"/>
      <c r="AM40" s="96">
        <f t="shared" si="11"/>
        <v>0</v>
      </c>
      <c r="AN40" s="97" t="b">
        <f t="shared" si="12"/>
        <v>0</v>
      </c>
      <c r="AO40" s="97">
        <f t="shared" si="13"/>
        <v>0</v>
      </c>
      <c r="AP40" s="97">
        <f t="shared" si="14"/>
        <v>0</v>
      </c>
      <c r="AQ40" s="97" t="b">
        <f t="shared" si="15"/>
        <v>0</v>
      </c>
      <c r="AR40" s="183" t="b">
        <f t="shared" si="16"/>
        <v>0</v>
      </c>
    </row>
    <row r="41" spans="1:48" ht="15" customHeight="1" x14ac:dyDescent="0.2">
      <c r="A41" s="154">
        <v>27</v>
      </c>
      <c r="B41" s="167"/>
      <c r="C41" s="171"/>
      <c r="D41" s="170"/>
      <c r="E41" s="169"/>
      <c r="F41" s="169"/>
      <c r="G41" s="185"/>
      <c r="H41" s="172"/>
      <c r="I41" s="171"/>
      <c r="J41" s="164"/>
      <c r="K41" s="171"/>
      <c r="L41" s="170"/>
      <c r="M41" s="170"/>
      <c r="N41" s="170"/>
      <c r="O41" s="170"/>
      <c r="P41" s="170"/>
      <c r="Q41" s="170"/>
      <c r="R41" s="170"/>
      <c r="S41" s="96">
        <f t="shared" si="1"/>
        <v>0</v>
      </c>
      <c r="T41" s="97" t="b">
        <f t="shared" si="2"/>
        <v>0</v>
      </c>
      <c r="U41" s="97">
        <f t="shared" si="3"/>
        <v>0</v>
      </c>
      <c r="V41" s="170"/>
      <c r="W41" s="170"/>
      <c r="X41" s="96">
        <f t="shared" si="4"/>
        <v>0</v>
      </c>
      <c r="Y41" s="97" t="b">
        <f t="shared" si="5"/>
        <v>0</v>
      </c>
      <c r="Z41" s="97">
        <f t="shared" si="6"/>
        <v>0</v>
      </c>
      <c r="AA41" s="170"/>
      <c r="AB41" s="170"/>
      <c r="AC41" s="96">
        <f t="shared" si="7"/>
        <v>0</v>
      </c>
      <c r="AD41" s="97" t="b">
        <f t="shared" si="8"/>
        <v>0</v>
      </c>
      <c r="AE41" s="97">
        <f t="shared" si="9"/>
        <v>0</v>
      </c>
      <c r="AF41" s="97">
        <f t="shared" si="10"/>
        <v>0</v>
      </c>
      <c r="AG41" s="171"/>
      <c r="AH41" s="171"/>
      <c r="AI41" s="171"/>
      <c r="AJ41" s="170"/>
      <c r="AK41" s="170"/>
      <c r="AL41" s="170"/>
      <c r="AM41" s="96">
        <f t="shared" si="11"/>
        <v>0</v>
      </c>
      <c r="AN41" s="97" t="b">
        <f t="shared" si="12"/>
        <v>0</v>
      </c>
      <c r="AO41" s="97">
        <f t="shared" si="13"/>
        <v>0</v>
      </c>
      <c r="AP41" s="97">
        <f t="shared" si="14"/>
        <v>0</v>
      </c>
      <c r="AQ41" s="97" t="b">
        <f t="shared" si="15"/>
        <v>0</v>
      </c>
      <c r="AR41" s="183" t="b">
        <f t="shared" si="16"/>
        <v>0</v>
      </c>
    </row>
    <row r="42" spans="1:48" ht="15" customHeight="1" x14ac:dyDescent="0.2">
      <c r="A42" s="154">
        <v>28</v>
      </c>
      <c r="B42" s="167"/>
      <c r="C42" s="171"/>
      <c r="D42" s="170"/>
      <c r="E42" s="169"/>
      <c r="F42" s="169"/>
      <c r="G42" s="185"/>
      <c r="H42" s="172"/>
      <c r="I42" s="171"/>
      <c r="J42" s="164"/>
      <c r="K42" s="171"/>
      <c r="L42" s="170"/>
      <c r="M42" s="170"/>
      <c r="N42" s="170"/>
      <c r="O42" s="170"/>
      <c r="P42" s="170"/>
      <c r="Q42" s="170"/>
      <c r="R42" s="170"/>
      <c r="S42" s="96">
        <f t="shared" si="1"/>
        <v>0</v>
      </c>
      <c r="T42" s="97" t="b">
        <f t="shared" si="2"/>
        <v>0</v>
      </c>
      <c r="U42" s="97">
        <f t="shared" si="3"/>
        <v>0</v>
      </c>
      <c r="V42" s="170"/>
      <c r="W42" s="170"/>
      <c r="X42" s="96">
        <f t="shared" si="4"/>
        <v>0</v>
      </c>
      <c r="Y42" s="97" t="b">
        <f t="shared" si="5"/>
        <v>0</v>
      </c>
      <c r="Z42" s="97">
        <f t="shared" si="6"/>
        <v>0</v>
      </c>
      <c r="AA42" s="170"/>
      <c r="AB42" s="170"/>
      <c r="AC42" s="96">
        <f t="shared" si="7"/>
        <v>0</v>
      </c>
      <c r="AD42" s="97" t="b">
        <f t="shared" si="8"/>
        <v>0</v>
      </c>
      <c r="AE42" s="97">
        <f t="shared" si="9"/>
        <v>0</v>
      </c>
      <c r="AF42" s="97">
        <f t="shared" si="10"/>
        <v>0</v>
      </c>
      <c r="AG42" s="171"/>
      <c r="AH42" s="171"/>
      <c r="AI42" s="171"/>
      <c r="AJ42" s="170"/>
      <c r="AK42" s="170"/>
      <c r="AL42" s="170"/>
      <c r="AM42" s="96">
        <f t="shared" si="11"/>
        <v>0</v>
      </c>
      <c r="AN42" s="97" t="b">
        <f t="shared" si="12"/>
        <v>0</v>
      </c>
      <c r="AO42" s="97">
        <f t="shared" si="13"/>
        <v>0</v>
      </c>
      <c r="AP42" s="97">
        <f t="shared" si="14"/>
        <v>0</v>
      </c>
      <c r="AQ42" s="97" t="b">
        <f t="shared" si="15"/>
        <v>0</v>
      </c>
      <c r="AR42" s="183" t="b">
        <f t="shared" si="16"/>
        <v>0</v>
      </c>
    </row>
    <row r="43" spans="1:48" ht="15" customHeight="1" x14ac:dyDescent="0.2">
      <c r="A43" s="154">
        <v>29</v>
      </c>
      <c r="B43" s="167"/>
      <c r="C43" s="170"/>
      <c r="D43" s="170"/>
      <c r="E43" s="169"/>
      <c r="F43" s="169"/>
      <c r="G43" s="185"/>
      <c r="H43" s="172"/>
      <c r="I43" s="171"/>
      <c r="J43" s="164"/>
      <c r="K43" s="171"/>
      <c r="L43" s="170"/>
      <c r="M43" s="170"/>
      <c r="N43" s="170"/>
      <c r="O43" s="170"/>
      <c r="P43" s="170"/>
      <c r="Q43" s="170"/>
      <c r="R43" s="170"/>
      <c r="S43" s="96">
        <f t="shared" si="1"/>
        <v>0</v>
      </c>
      <c r="T43" s="97" t="b">
        <f t="shared" si="2"/>
        <v>0</v>
      </c>
      <c r="U43" s="97">
        <f t="shared" si="3"/>
        <v>0</v>
      </c>
      <c r="V43" s="170"/>
      <c r="W43" s="170"/>
      <c r="X43" s="96">
        <f t="shared" si="4"/>
        <v>0</v>
      </c>
      <c r="Y43" s="97" t="b">
        <f t="shared" si="5"/>
        <v>0</v>
      </c>
      <c r="Z43" s="97">
        <f t="shared" si="6"/>
        <v>0</v>
      </c>
      <c r="AA43" s="170"/>
      <c r="AB43" s="170"/>
      <c r="AC43" s="96">
        <f t="shared" si="7"/>
        <v>0</v>
      </c>
      <c r="AD43" s="97" t="b">
        <f t="shared" si="8"/>
        <v>0</v>
      </c>
      <c r="AE43" s="97">
        <f t="shared" si="9"/>
        <v>0</v>
      </c>
      <c r="AF43" s="97">
        <f t="shared" si="10"/>
        <v>0</v>
      </c>
      <c r="AG43" s="170"/>
      <c r="AH43" s="170"/>
      <c r="AI43" s="170"/>
      <c r="AJ43" s="170"/>
      <c r="AK43" s="170"/>
      <c r="AL43" s="170"/>
      <c r="AM43" s="96">
        <f t="shared" si="11"/>
        <v>0</v>
      </c>
      <c r="AN43" s="97" t="b">
        <f t="shared" si="12"/>
        <v>0</v>
      </c>
      <c r="AO43" s="97">
        <f t="shared" si="13"/>
        <v>0</v>
      </c>
      <c r="AP43" s="97">
        <f t="shared" si="14"/>
        <v>0</v>
      </c>
      <c r="AQ43" s="97" t="b">
        <f t="shared" si="15"/>
        <v>0</v>
      </c>
      <c r="AR43" s="183" t="b">
        <f t="shared" si="16"/>
        <v>0</v>
      </c>
    </row>
    <row r="44" spans="1:48" ht="15" customHeight="1" x14ac:dyDescent="0.2">
      <c r="A44" s="154">
        <v>30</v>
      </c>
      <c r="B44" s="167"/>
      <c r="C44" s="170"/>
      <c r="D44" s="170"/>
      <c r="E44" s="169"/>
      <c r="F44" s="169"/>
      <c r="G44" s="185"/>
      <c r="H44" s="172"/>
      <c r="I44" s="171"/>
      <c r="J44" s="164"/>
      <c r="K44" s="171"/>
      <c r="L44" s="170"/>
      <c r="M44" s="170"/>
      <c r="N44" s="170"/>
      <c r="O44" s="170"/>
      <c r="P44" s="170"/>
      <c r="Q44" s="170"/>
      <c r="R44" s="170"/>
      <c r="S44" s="96">
        <f t="shared" si="1"/>
        <v>0</v>
      </c>
      <c r="T44" s="97" t="b">
        <f t="shared" si="2"/>
        <v>0</v>
      </c>
      <c r="U44" s="97">
        <f t="shared" si="3"/>
        <v>0</v>
      </c>
      <c r="V44" s="170"/>
      <c r="W44" s="170"/>
      <c r="X44" s="96">
        <f t="shared" si="4"/>
        <v>0</v>
      </c>
      <c r="Y44" s="97" t="b">
        <f t="shared" si="5"/>
        <v>0</v>
      </c>
      <c r="Z44" s="97">
        <f t="shared" si="6"/>
        <v>0</v>
      </c>
      <c r="AA44" s="170"/>
      <c r="AB44" s="170"/>
      <c r="AC44" s="96">
        <f t="shared" si="7"/>
        <v>0</v>
      </c>
      <c r="AD44" s="97" t="b">
        <f t="shared" si="8"/>
        <v>0</v>
      </c>
      <c r="AE44" s="97">
        <f t="shared" si="9"/>
        <v>0</v>
      </c>
      <c r="AF44" s="97">
        <f t="shared" si="10"/>
        <v>0</v>
      </c>
      <c r="AG44" s="170"/>
      <c r="AH44" s="170"/>
      <c r="AI44" s="170"/>
      <c r="AJ44" s="170"/>
      <c r="AK44" s="170"/>
      <c r="AL44" s="170"/>
      <c r="AM44" s="96">
        <f t="shared" si="11"/>
        <v>0</v>
      </c>
      <c r="AN44" s="97" t="b">
        <f t="shared" si="12"/>
        <v>0</v>
      </c>
      <c r="AO44" s="97">
        <f t="shared" si="13"/>
        <v>0</v>
      </c>
      <c r="AP44" s="97">
        <f t="shared" si="14"/>
        <v>0</v>
      </c>
      <c r="AQ44" s="97" t="b">
        <f t="shared" si="15"/>
        <v>0</v>
      </c>
      <c r="AR44" s="183" t="b">
        <f t="shared" si="16"/>
        <v>0</v>
      </c>
    </row>
    <row r="45" spans="1:48" ht="15" customHeight="1" x14ac:dyDescent="0.2">
      <c r="A45" s="154">
        <v>31</v>
      </c>
      <c r="B45" s="167"/>
      <c r="C45" s="170"/>
      <c r="D45" s="170"/>
      <c r="E45" s="169"/>
      <c r="F45" s="169"/>
      <c r="G45" s="185"/>
      <c r="H45" s="172"/>
      <c r="I45" s="171"/>
      <c r="J45" s="164"/>
      <c r="K45" s="171"/>
      <c r="L45" s="170"/>
      <c r="M45" s="170"/>
      <c r="N45" s="170"/>
      <c r="O45" s="170"/>
      <c r="P45" s="170"/>
      <c r="Q45" s="170"/>
      <c r="R45" s="170"/>
      <c r="S45" s="96">
        <f t="shared" si="1"/>
        <v>0</v>
      </c>
      <c r="T45" s="97" t="b">
        <f t="shared" si="2"/>
        <v>0</v>
      </c>
      <c r="U45" s="97">
        <f t="shared" si="3"/>
        <v>0</v>
      </c>
      <c r="V45" s="170"/>
      <c r="W45" s="170"/>
      <c r="X45" s="96">
        <f t="shared" si="4"/>
        <v>0</v>
      </c>
      <c r="Y45" s="97" t="b">
        <f t="shared" si="5"/>
        <v>0</v>
      </c>
      <c r="Z45" s="97">
        <f t="shared" si="6"/>
        <v>0</v>
      </c>
      <c r="AA45" s="170"/>
      <c r="AB45" s="170"/>
      <c r="AC45" s="96">
        <f t="shared" si="7"/>
        <v>0</v>
      </c>
      <c r="AD45" s="97" t="b">
        <f t="shared" si="8"/>
        <v>0</v>
      </c>
      <c r="AE45" s="97">
        <f t="shared" si="9"/>
        <v>0</v>
      </c>
      <c r="AF45" s="97">
        <f t="shared" si="10"/>
        <v>0</v>
      </c>
      <c r="AG45" s="170"/>
      <c r="AH45" s="170"/>
      <c r="AI45" s="170"/>
      <c r="AJ45" s="170"/>
      <c r="AK45" s="170"/>
      <c r="AL45" s="170"/>
      <c r="AM45" s="96">
        <f t="shared" si="11"/>
        <v>0</v>
      </c>
      <c r="AN45" s="97" t="b">
        <f t="shared" si="12"/>
        <v>0</v>
      </c>
      <c r="AO45" s="97">
        <f t="shared" si="13"/>
        <v>0</v>
      </c>
      <c r="AP45" s="97">
        <f t="shared" si="14"/>
        <v>0</v>
      </c>
      <c r="AQ45" s="97" t="b">
        <f t="shared" si="15"/>
        <v>0</v>
      </c>
      <c r="AR45" s="183" t="b">
        <f t="shared" si="16"/>
        <v>0</v>
      </c>
    </row>
    <row r="46" spans="1:48" ht="15" customHeight="1" x14ac:dyDescent="0.2">
      <c r="A46" s="154">
        <v>32</v>
      </c>
      <c r="B46" s="167"/>
      <c r="C46" s="170"/>
      <c r="D46" s="170"/>
      <c r="E46" s="169"/>
      <c r="F46" s="169"/>
      <c r="G46" s="185"/>
      <c r="H46" s="172"/>
      <c r="I46" s="171"/>
      <c r="J46" s="164"/>
      <c r="K46" s="171"/>
      <c r="L46" s="170"/>
      <c r="M46" s="170"/>
      <c r="N46" s="170"/>
      <c r="O46" s="170"/>
      <c r="P46" s="170"/>
      <c r="Q46" s="170"/>
      <c r="R46" s="170"/>
      <c r="S46" s="96">
        <f t="shared" si="1"/>
        <v>0</v>
      </c>
      <c r="T46" s="97" t="b">
        <f t="shared" si="2"/>
        <v>0</v>
      </c>
      <c r="U46" s="97">
        <f t="shared" si="3"/>
        <v>0</v>
      </c>
      <c r="V46" s="170"/>
      <c r="W46" s="170"/>
      <c r="X46" s="96">
        <f t="shared" si="4"/>
        <v>0</v>
      </c>
      <c r="Y46" s="97" t="b">
        <f t="shared" si="5"/>
        <v>0</v>
      </c>
      <c r="Z46" s="97">
        <f t="shared" si="6"/>
        <v>0</v>
      </c>
      <c r="AA46" s="170"/>
      <c r="AB46" s="170"/>
      <c r="AC46" s="96">
        <f t="shared" si="7"/>
        <v>0</v>
      </c>
      <c r="AD46" s="97" t="b">
        <f t="shared" si="8"/>
        <v>0</v>
      </c>
      <c r="AE46" s="97">
        <f t="shared" si="9"/>
        <v>0</v>
      </c>
      <c r="AF46" s="97">
        <f t="shared" si="10"/>
        <v>0</v>
      </c>
      <c r="AG46" s="170"/>
      <c r="AH46" s="170"/>
      <c r="AI46" s="170"/>
      <c r="AJ46" s="170"/>
      <c r="AK46" s="170"/>
      <c r="AL46" s="170"/>
      <c r="AM46" s="96">
        <f t="shared" si="11"/>
        <v>0</v>
      </c>
      <c r="AN46" s="97" t="b">
        <f t="shared" si="12"/>
        <v>0</v>
      </c>
      <c r="AO46" s="97">
        <f t="shared" si="13"/>
        <v>0</v>
      </c>
      <c r="AP46" s="97">
        <f t="shared" si="14"/>
        <v>0</v>
      </c>
      <c r="AQ46" s="97" t="b">
        <f t="shared" si="15"/>
        <v>0</v>
      </c>
      <c r="AR46" s="183" t="b">
        <f t="shared" si="16"/>
        <v>0</v>
      </c>
    </row>
    <row r="47" spans="1:48" ht="15" customHeight="1" x14ac:dyDescent="0.2">
      <c r="A47" s="154">
        <v>33</v>
      </c>
      <c r="B47" s="167"/>
      <c r="C47" s="170"/>
      <c r="D47" s="170"/>
      <c r="E47" s="169"/>
      <c r="F47" s="169"/>
      <c r="G47" s="185"/>
      <c r="H47" s="172"/>
      <c r="I47" s="171"/>
      <c r="J47" s="164"/>
      <c r="K47" s="171"/>
      <c r="L47" s="170"/>
      <c r="M47" s="170"/>
      <c r="N47" s="170"/>
      <c r="O47" s="170"/>
      <c r="P47" s="170"/>
      <c r="Q47" s="170"/>
      <c r="R47" s="170"/>
      <c r="S47" s="96">
        <f t="shared" si="1"/>
        <v>0</v>
      </c>
      <c r="T47" s="97" t="b">
        <f t="shared" si="2"/>
        <v>0</v>
      </c>
      <c r="U47" s="97">
        <f t="shared" si="3"/>
        <v>0</v>
      </c>
      <c r="V47" s="170"/>
      <c r="W47" s="170"/>
      <c r="X47" s="96">
        <f t="shared" si="4"/>
        <v>0</v>
      </c>
      <c r="Y47" s="97" t="b">
        <f t="shared" si="5"/>
        <v>0</v>
      </c>
      <c r="Z47" s="97">
        <f t="shared" si="6"/>
        <v>0</v>
      </c>
      <c r="AA47" s="170"/>
      <c r="AB47" s="170"/>
      <c r="AC47" s="96">
        <f t="shared" si="7"/>
        <v>0</v>
      </c>
      <c r="AD47" s="97" t="b">
        <f t="shared" si="8"/>
        <v>0</v>
      </c>
      <c r="AE47" s="97">
        <f t="shared" si="9"/>
        <v>0</v>
      </c>
      <c r="AF47" s="97">
        <f t="shared" si="10"/>
        <v>0</v>
      </c>
      <c r="AG47" s="170"/>
      <c r="AH47" s="170"/>
      <c r="AI47" s="170"/>
      <c r="AJ47" s="170"/>
      <c r="AK47" s="170"/>
      <c r="AL47" s="170"/>
      <c r="AM47" s="96">
        <f t="shared" si="11"/>
        <v>0</v>
      </c>
      <c r="AN47" s="97" t="b">
        <f t="shared" si="12"/>
        <v>0</v>
      </c>
      <c r="AO47" s="97">
        <f t="shared" si="13"/>
        <v>0</v>
      </c>
      <c r="AP47" s="97">
        <f t="shared" si="14"/>
        <v>0</v>
      </c>
      <c r="AQ47" s="97" t="b">
        <f t="shared" ref="AQ47:AQ64" si="17">IF(AP47&gt;0,(AF47+AO47))</f>
        <v>0</v>
      </c>
      <c r="AR47" s="183" t="b">
        <f t="shared" si="16"/>
        <v>0</v>
      </c>
    </row>
    <row r="48" spans="1:48" ht="15" customHeight="1" x14ac:dyDescent="0.2">
      <c r="A48" s="154">
        <v>34</v>
      </c>
      <c r="B48" s="167"/>
      <c r="C48" s="171"/>
      <c r="D48" s="170"/>
      <c r="E48" s="169"/>
      <c r="F48" s="169"/>
      <c r="G48" s="185"/>
      <c r="H48" s="172"/>
      <c r="I48" s="171"/>
      <c r="J48" s="164"/>
      <c r="K48" s="171"/>
      <c r="L48" s="170"/>
      <c r="M48" s="170"/>
      <c r="N48" s="170"/>
      <c r="O48" s="170"/>
      <c r="P48" s="170"/>
      <c r="Q48" s="170"/>
      <c r="R48" s="170"/>
      <c r="S48" s="96">
        <f t="shared" si="1"/>
        <v>0</v>
      </c>
      <c r="T48" s="97" t="b">
        <f t="shared" si="2"/>
        <v>0</v>
      </c>
      <c r="U48" s="97">
        <f t="shared" si="3"/>
        <v>0</v>
      </c>
      <c r="V48" s="170"/>
      <c r="W48" s="170"/>
      <c r="X48" s="96">
        <f t="shared" si="4"/>
        <v>0</v>
      </c>
      <c r="Y48" s="97" t="b">
        <f t="shared" si="5"/>
        <v>0</v>
      </c>
      <c r="Z48" s="97">
        <f t="shared" si="6"/>
        <v>0</v>
      </c>
      <c r="AA48" s="170"/>
      <c r="AB48" s="170"/>
      <c r="AC48" s="96">
        <f t="shared" si="7"/>
        <v>0</v>
      </c>
      <c r="AD48" s="97" t="b">
        <f t="shared" si="8"/>
        <v>0</v>
      </c>
      <c r="AE48" s="97">
        <f t="shared" si="9"/>
        <v>0</v>
      </c>
      <c r="AF48" s="97">
        <f t="shared" si="10"/>
        <v>0</v>
      </c>
      <c r="AG48" s="171"/>
      <c r="AH48" s="171"/>
      <c r="AI48" s="171"/>
      <c r="AJ48" s="170"/>
      <c r="AK48" s="170"/>
      <c r="AL48" s="170"/>
      <c r="AM48" s="96">
        <f t="shared" si="11"/>
        <v>0</v>
      </c>
      <c r="AN48" s="97" t="b">
        <f t="shared" si="12"/>
        <v>0</v>
      </c>
      <c r="AO48" s="97">
        <f t="shared" si="13"/>
        <v>0</v>
      </c>
      <c r="AP48" s="97">
        <f t="shared" si="14"/>
        <v>0</v>
      </c>
      <c r="AQ48" s="97" t="b">
        <f t="shared" si="17"/>
        <v>0</v>
      </c>
      <c r="AR48" s="183" t="b">
        <f t="shared" si="16"/>
        <v>0</v>
      </c>
    </row>
    <row r="49" spans="1:44" ht="15" customHeight="1" x14ac:dyDescent="0.2">
      <c r="A49" s="154">
        <v>35</v>
      </c>
      <c r="B49" s="167"/>
      <c r="C49" s="171"/>
      <c r="D49" s="170"/>
      <c r="E49" s="169"/>
      <c r="F49" s="169"/>
      <c r="G49" s="185"/>
      <c r="H49" s="172"/>
      <c r="I49" s="171"/>
      <c r="J49" s="164"/>
      <c r="K49" s="171"/>
      <c r="L49" s="170"/>
      <c r="M49" s="170"/>
      <c r="N49" s="170"/>
      <c r="O49" s="170"/>
      <c r="P49" s="170"/>
      <c r="Q49" s="170"/>
      <c r="R49" s="170"/>
      <c r="S49" s="96">
        <f t="shared" si="1"/>
        <v>0</v>
      </c>
      <c r="T49" s="97" t="b">
        <f t="shared" si="2"/>
        <v>0</v>
      </c>
      <c r="U49" s="97">
        <f t="shared" si="3"/>
        <v>0</v>
      </c>
      <c r="V49" s="170"/>
      <c r="W49" s="170"/>
      <c r="X49" s="96">
        <f t="shared" si="4"/>
        <v>0</v>
      </c>
      <c r="Y49" s="97" t="b">
        <f t="shared" si="5"/>
        <v>0</v>
      </c>
      <c r="Z49" s="97">
        <f t="shared" si="6"/>
        <v>0</v>
      </c>
      <c r="AA49" s="170"/>
      <c r="AB49" s="170"/>
      <c r="AC49" s="96">
        <f t="shared" si="7"/>
        <v>0</v>
      </c>
      <c r="AD49" s="97" t="b">
        <f t="shared" si="8"/>
        <v>0</v>
      </c>
      <c r="AE49" s="97">
        <f t="shared" si="9"/>
        <v>0</v>
      </c>
      <c r="AF49" s="97">
        <f t="shared" si="10"/>
        <v>0</v>
      </c>
      <c r="AG49" s="171"/>
      <c r="AH49" s="171"/>
      <c r="AI49" s="171"/>
      <c r="AJ49" s="170"/>
      <c r="AK49" s="170"/>
      <c r="AL49" s="170"/>
      <c r="AM49" s="96">
        <f t="shared" si="11"/>
        <v>0</v>
      </c>
      <c r="AN49" s="97" t="b">
        <f t="shared" si="12"/>
        <v>0</v>
      </c>
      <c r="AO49" s="97">
        <f t="shared" si="13"/>
        <v>0</v>
      </c>
      <c r="AP49" s="97">
        <f t="shared" si="14"/>
        <v>0</v>
      </c>
      <c r="AQ49" s="97" t="b">
        <f t="shared" si="17"/>
        <v>0</v>
      </c>
      <c r="AR49" s="183" t="b">
        <f t="shared" si="16"/>
        <v>0</v>
      </c>
    </row>
    <row r="50" spans="1:44" ht="15" customHeight="1" x14ac:dyDescent="0.2">
      <c r="A50" s="154">
        <v>36</v>
      </c>
      <c r="B50" s="167"/>
      <c r="C50" s="170"/>
      <c r="D50" s="170"/>
      <c r="E50" s="169"/>
      <c r="F50" s="169"/>
      <c r="G50" s="185"/>
      <c r="H50" s="172"/>
      <c r="I50" s="171"/>
      <c r="J50" s="164"/>
      <c r="K50" s="171"/>
      <c r="L50" s="170"/>
      <c r="M50" s="170"/>
      <c r="N50" s="170"/>
      <c r="O50" s="170"/>
      <c r="P50" s="170"/>
      <c r="Q50" s="170"/>
      <c r="R50" s="170"/>
      <c r="S50" s="96">
        <f t="shared" si="1"/>
        <v>0</v>
      </c>
      <c r="T50" s="97" t="b">
        <f t="shared" si="2"/>
        <v>0</v>
      </c>
      <c r="U50" s="97">
        <f t="shared" si="3"/>
        <v>0</v>
      </c>
      <c r="V50" s="170"/>
      <c r="W50" s="170"/>
      <c r="X50" s="96">
        <f t="shared" si="4"/>
        <v>0</v>
      </c>
      <c r="Y50" s="97" t="b">
        <f t="shared" si="5"/>
        <v>0</v>
      </c>
      <c r="Z50" s="97">
        <f t="shared" si="6"/>
        <v>0</v>
      </c>
      <c r="AA50" s="170"/>
      <c r="AB50" s="170"/>
      <c r="AC50" s="96">
        <f t="shared" si="7"/>
        <v>0</v>
      </c>
      <c r="AD50" s="97" t="b">
        <f t="shared" si="8"/>
        <v>0</v>
      </c>
      <c r="AE50" s="97">
        <f t="shared" si="9"/>
        <v>0</v>
      </c>
      <c r="AF50" s="97">
        <f t="shared" si="10"/>
        <v>0</v>
      </c>
      <c r="AG50" s="170"/>
      <c r="AH50" s="170"/>
      <c r="AI50" s="170"/>
      <c r="AJ50" s="170"/>
      <c r="AK50" s="170"/>
      <c r="AL50" s="170"/>
      <c r="AM50" s="96">
        <f t="shared" si="11"/>
        <v>0</v>
      </c>
      <c r="AN50" s="97" t="b">
        <f t="shared" si="12"/>
        <v>0</v>
      </c>
      <c r="AO50" s="97">
        <f t="shared" si="13"/>
        <v>0</v>
      </c>
      <c r="AP50" s="97">
        <f t="shared" si="14"/>
        <v>0</v>
      </c>
      <c r="AQ50" s="97" t="b">
        <f t="shared" si="17"/>
        <v>0</v>
      </c>
      <c r="AR50" s="183" t="b">
        <f t="shared" si="16"/>
        <v>0</v>
      </c>
    </row>
    <row r="51" spans="1:44" ht="15" customHeight="1" x14ac:dyDescent="0.2">
      <c r="A51" s="154">
        <v>37</v>
      </c>
      <c r="B51" s="167"/>
      <c r="C51" s="171"/>
      <c r="D51" s="170"/>
      <c r="E51" s="169"/>
      <c r="F51" s="169"/>
      <c r="G51" s="185"/>
      <c r="H51" s="172"/>
      <c r="I51" s="171"/>
      <c r="J51" s="164"/>
      <c r="K51" s="171"/>
      <c r="L51" s="170"/>
      <c r="M51" s="170"/>
      <c r="N51" s="170"/>
      <c r="O51" s="170"/>
      <c r="P51" s="170"/>
      <c r="Q51" s="170"/>
      <c r="R51" s="170"/>
      <c r="S51" s="96">
        <f t="shared" si="1"/>
        <v>0</v>
      </c>
      <c r="T51" s="97" t="b">
        <f t="shared" si="2"/>
        <v>0</v>
      </c>
      <c r="U51" s="97">
        <f t="shared" si="3"/>
        <v>0</v>
      </c>
      <c r="V51" s="170"/>
      <c r="W51" s="170"/>
      <c r="X51" s="96">
        <f t="shared" si="4"/>
        <v>0</v>
      </c>
      <c r="Y51" s="97" t="b">
        <f t="shared" si="5"/>
        <v>0</v>
      </c>
      <c r="Z51" s="97">
        <f t="shared" si="6"/>
        <v>0</v>
      </c>
      <c r="AA51" s="170"/>
      <c r="AB51" s="170"/>
      <c r="AC51" s="96">
        <f t="shared" si="7"/>
        <v>0</v>
      </c>
      <c r="AD51" s="97" t="b">
        <f t="shared" si="8"/>
        <v>0</v>
      </c>
      <c r="AE51" s="97">
        <f t="shared" si="9"/>
        <v>0</v>
      </c>
      <c r="AF51" s="97">
        <f t="shared" si="10"/>
        <v>0</v>
      </c>
      <c r="AG51" s="171"/>
      <c r="AH51" s="171"/>
      <c r="AI51" s="171"/>
      <c r="AJ51" s="170"/>
      <c r="AK51" s="170"/>
      <c r="AL51" s="170"/>
      <c r="AM51" s="96">
        <f t="shared" si="11"/>
        <v>0</v>
      </c>
      <c r="AN51" s="97" t="b">
        <f t="shared" si="12"/>
        <v>0</v>
      </c>
      <c r="AO51" s="97">
        <f t="shared" si="13"/>
        <v>0</v>
      </c>
      <c r="AP51" s="97">
        <f t="shared" si="14"/>
        <v>0</v>
      </c>
      <c r="AQ51" s="97" t="b">
        <f t="shared" si="17"/>
        <v>0</v>
      </c>
      <c r="AR51" s="183" t="b">
        <f t="shared" si="16"/>
        <v>0</v>
      </c>
    </row>
    <row r="52" spans="1:44" ht="15" customHeight="1" x14ac:dyDescent="0.2">
      <c r="A52" s="154">
        <v>38</v>
      </c>
      <c r="B52" s="167"/>
      <c r="C52" s="171"/>
      <c r="D52" s="170"/>
      <c r="E52" s="169"/>
      <c r="F52" s="169"/>
      <c r="G52" s="185"/>
      <c r="H52" s="172"/>
      <c r="I52" s="171"/>
      <c r="J52" s="164"/>
      <c r="K52" s="171"/>
      <c r="L52" s="170"/>
      <c r="M52" s="170"/>
      <c r="N52" s="170"/>
      <c r="O52" s="170"/>
      <c r="P52" s="170"/>
      <c r="Q52" s="170"/>
      <c r="R52" s="170"/>
      <c r="S52" s="96">
        <f t="shared" si="1"/>
        <v>0</v>
      </c>
      <c r="T52" s="97" t="b">
        <f t="shared" si="2"/>
        <v>0</v>
      </c>
      <c r="U52" s="97">
        <f t="shared" si="3"/>
        <v>0</v>
      </c>
      <c r="V52" s="170"/>
      <c r="W52" s="170"/>
      <c r="X52" s="96">
        <f t="shared" si="4"/>
        <v>0</v>
      </c>
      <c r="Y52" s="97" t="b">
        <f t="shared" si="5"/>
        <v>0</v>
      </c>
      <c r="Z52" s="97">
        <f t="shared" si="6"/>
        <v>0</v>
      </c>
      <c r="AA52" s="170"/>
      <c r="AB52" s="170"/>
      <c r="AC52" s="96">
        <f t="shared" si="7"/>
        <v>0</v>
      </c>
      <c r="AD52" s="97" t="b">
        <f t="shared" si="8"/>
        <v>0</v>
      </c>
      <c r="AE52" s="97">
        <f t="shared" si="9"/>
        <v>0</v>
      </c>
      <c r="AF52" s="97">
        <f t="shared" si="10"/>
        <v>0</v>
      </c>
      <c r="AG52" s="171"/>
      <c r="AH52" s="171"/>
      <c r="AI52" s="171"/>
      <c r="AJ52" s="170"/>
      <c r="AK52" s="170"/>
      <c r="AL52" s="170"/>
      <c r="AM52" s="96">
        <f t="shared" si="11"/>
        <v>0</v>
      </c>
      <c r="AN52" s="97" t="b">
        <f t="shared" si="12"/>
        <v>0</v>
      </c>
      <c r="AO52" s="97">
        <f t="shared" si="13"/>
        <v>0</v>
      </c>
      <c r="AP52" s="97">
        <f t="shared" si="14"/>
        <v>0</v>
      </c>
      <c r="AQ52" s="97" t="b">
        <f t="shared" si="17"/>
        <v>0</v>
      </c>
      <c r="AR52" s="183" t="b">
        <f t="shared" si="16"/>
        <v>0</v>
      </c>
    </row>
    <row r="53" spans="1:44" ht="15" customHeight="1" x14ac:dyDescent="0.2">
      <c r="A53" s="154">
        <v>39</v>
      </c>
      <c r="B53" s="167"/>
      <c r="C53" s="171"/>
      <c r="D53" s="170"/>
      <c r="E53" s="169"/>
      <c r="F53" s="169"/>
      <c r="G53" s="185"/>
      <c r="H53" s="172"/>
      <c r="I53" s="171"/>
      <c r="J53" s="164"/>
      <c r="K53" s="171"/>
      <c r="L53" s="170"/>
      <c r="M53" s="170"/>
      <c r="N53" s="170"/>
      <c r="O53" s="170"/>
      <c r="P53" s="170"/>
      <c r="Q53" s="170"/>
      <c r="R53" s="170"/>
      <c r="S53" s="96">
        <f t="shared" si="1"/>
        <v>0</v>
      </c>
      <c r="T53" s="97" t="b">
        <f t="shared" si="2"/>
        <v>0</v>
      </c>
      <c r="U53" s="97">
        <f t="shared" si="3"/>
        <v>0</v>
      </c>
      <c r="V53" s="170"/>
      <c r="W53" s="170"/>
      <c r="X53" s="96">
        <f t="shared" si="4"/>
        <v>0</v>
      </c>
      <c r="Y53" s="97" t="b">
        <f t="shared" si="5"/>
        <v>0</v>
      </c>
      <c r="Z53" s="97">
        <f t="shared" si="6"/>
        <v>0</v>
      </c>
      <c r="AA53" s="170"/>
      <c r="AB53" s="170"/>
      <c r="AC53" s="96">
        <f t="shared" si="7"/>
        <v>0</v>
      </c>
      <c r="AD53" s="97" t="b">
        <f t="shared" si="8"/>
        <v>0</v>
      </c>
      <c r="AE53" s="97">
        <f t="shared" si="9"/>
        <v>0</v>
      </c>
      <c r="AF53" s="97">
        <f t="shared" si="10"/>
        <v>0</v>
      </c>
      <c r="AG53" s="171"/>
      <c r="AH53" s="171"/>
      <c r="AI53" s="171"/>
      <c r="AJ53" s="170"/>
      <c r="AK53" s="170"/>
      <c r="AL53" s="170"/>
      <c r="AM53" s="96">
        <f t="shared" si="11"/>
        <v>0</v>
      </c>
      <c r="AN53" s="97" t="b">
        <f t="shared" si="12"/>
        <v>0</v>
      </c>
      <c r="AO53" s="97">
        <f t="shared" si="13"/>
        <v>0</v>
      </c>
      <c r="AP53" s="97">
        <f t="shared" si="14"/>
        <v>0</v>
      </c>
      <c r="AQ53" s="97" t="b">
        <f t="shared" si="17"/>
        <v>0</v>
      </c>
      <c r="AR53" s="183" t="b">
        <f t="shared" si="16"/>
        <v>0</v>
      </c>
    </row>
    <row r="54" spans="1:44" ht="15" customHeight="1" x14ac:dyDescent="0.2">
      <c r="A54" s="154">
        <v>40</v>
      </c>
      <c r="B54" s="167"/>
      <c r="C54"/>
      <c r="D54" s="170"/>
      <c r="E54" s="169"/>
      <c r="F54" s="169"/>
      <c r="G54" s="186"/>
      <c r="H54" s="172"/>
      <c r="I54" s="170"/>
      <c r="J54" s="164"/>
      <c r="K54" s="171"/>
      <c r="L54" s="170"/>
      <c r="M54" s="170"/>
      <c r="N54" s="170"/>
      <c r="O54" s="170"/>
      <c r="P54" s="170"/>
      <c r="Q54" s="170"/>
      <c r="R54" s="170"/>
      <c r="S54" s="96">
        <f t="shared" si="1"/>
        <v>0</v>
      </c>
      <c r="T54" s="97" t="b">
        <f t="shared" si="2"/>
        <v>0</v>
      </c>
      <c r="U54" s="97">
        <f t="shared" si="3"/>
        <v>0</v>
      </c>
      <c r="V54" s="170"/>
      <c r="W54" s="170"/>
      <c r="X54" s="96">
        <f t="shared" si="4"/>
        <v>0</v>
      </c>
      <c r="Y54" s="97" t="b">
        <f t="shared" si="5"/>
        <v>0</v>
      </c>
      <c r="Z54" s="97">
        <f t="shared" si="6"/>
        <v>0</v>
      </c>
      <c r="AA54" s="170"/>
      <c r="AB54" s="170"/>
      <c r="AC54" s="96">
        <f t="shared" si="7"/>
        <v>0</v>
      </c>
      <c r="AD54" s="97" t="b">
        <f t="shared" si="8"/>
        <v>0</v>
      </c>
      <c r="AE54" s="97">
        <f t="shared" si="9"/>
        <v>0</v>
      </c>
      <c r="AF54" s="97">
        <f t="shared" si="10"/>
        <v>0</v>
      </c>
      <c r="AG54" s="170"/>
      <c r="AH54" s="170"/>
      <c r="AI54" s="170"/>
      <c r="AJ54" s="170"/>
      <c r="AK54" s="170"/>
      <c r="AL54" s="170"/>
      <c r="AM54" s="96">
        <f t="shared" si="11"/>
        <v>0</v>
      </c>
      <c r="AN54" s="97" t="b">
        <f t="shared" si="12"/>
        <v>0</v>
      </c>
      <c r="AO54" s="97">
        <f t="shared" si="13"/>
        <v>0</v>
      </c>
      <c r="AP54" s="97">
        <f t="shared" si="14"/>
        <v>0</v>
      </c>
      <c r="AQ54" s="97" t="b">
        <f t="shared" si="17"/>
        <v>0</v>
      </c>
      <c r="AR54" s="183" t="b">
        <f t="shared" si="16"/>
        <v>0</v>
      </c>
    </row>
    <row r="55" spans="1:44" ht="15" customHeight="1" x14ac:dyDescent="0.2">
      <c r="A55" s="154">
        <v>41</v>
      </c>
      <c r="B55" s="167"/>
      <c r="C55" s="171"/>
      <c r="D55" s="170"/>
      <c r="E55" s="169"/>
      <c r="F55" s="169"/>
      <c r="G55" s="185"/>
      <c r="H55" s="172"/>
      <c r="I55" s="171"/>
      <c r="J55" s="165"/>
      <c r="K55" s="171"/>
      <c r="L55" s="170"/>
      <c r="M55" s="170"/>
      <c r="N55" s="170"/>
      <c r="O55" s="170"/>
      <c r="P55" s="170"/>
      <c r="Q55" s="170"/>
      <c r="R55" s="170"/>
      <c r="S55" s="96">
        <f t="shared" si="1"/>
        <v>0</v>
      </c>
      <c r="T55" s="97" t="b">
        <f t="shared" si="2"/>
        <v>0</v>
      </c>
      <c r="U55" s="97">
        <f t="shared" si="3"/>
        <v>0</v>
      </c>
      <c r="V55" s="170"/>
      <c r="W55" s="170"/>
      <c r="X55" s="96">
        <f t="shared" si="4"/>
        <v>0</v>
      </c>
      <c r="Y55" s="97" t="b">
        <f t="shared" si="5"/>
        <v>0</v>
      </c>
      <c r="Z55" s="97">
        <f t="shared" si="6"/>
        <v>0</v>
      </c>
      <c r="AA55" s="170"/>
      <c r="AB55" s="170"/>
      <c r="AC55" s="96">
        <f t="shared" si="7"/>
        <v>0</v>
      </c>
      <c r="AD55" s="97" t="b">
        <f t="shared" si="8"/>
        <v>0</v>
      </c>
      <c r="AE55" s="97">
        <f t="shared" si="9"/>
        <v>0</v>
      </c>
      <c r="AF55" s="97">
        <f t="shared" si="10"/>
        <v>0</v>
      </c>
      <c r="AG55" s="170"/>
      <c r="AH55" s="171"/>
      <c r="AI55" s="171"/>
      <c r="AJ55" s="170"/>
      <c r="AK55" s="170"/>
      <c r="AL55" s="170"/>
      <c r="AM55" s="96">
        <f t="shared" si="11"/>
        <v>0</v>
      </c>
      <c r="AN55" s="97" t="b">
        <f t="shared" si="12"/>
        <v>0</v>
      </c>
      <c r="AO55" s="97">
        <f t="shared" si="13"/>
        <v>0</v>
      </c>
      <c r="AP55" s="97">
        <f t="shared" si="14"/>
        <v>0</v>
      </c>
      <c r="AQ55" s="97" t="b">
        <f t="shared" si="17"/>
        <v>0</v>
      </c>
      <c r="AR55" s="183" t="b">
        <f t="shared" si="16"/>
        <v>0</v>
      </c>
    </row>
    <row r="56" spans="1:44" ht="15" customHeight="1" x14ac:dyDescent="0.2">
      <c r="A56" s="154">
        <v>42</v>
      </c>
      <c r="B56" s="167"/>
      <c r="C56" s="171"/>
      <c r="D56" s="171"/>
      <c r="E56" s="169"/>
      <c r="F56" s="169"/>
      <c r="G56" s="185"/>
      <c r="H56" s="172"/>
      <c r="I56" s="171"/>
      <c r="J56" s="165"/>
      <c r="K56" s="171"/>
      <c r="L56" s="170"/>
      <c r="M56" s="170"/>
      <c r="N56" s="170"/>
      <c r="O56" s="170"/>
      <c r="P56" s="170"/>
      <c r="Q56" s="170"/>
      <c r="R56" s="170"/>
      <c r="S56" s="96">
        <f t="shared" ref="S56:S64" si="18">SUM(O56:R56)</f>
        <v>0</v>
      </c>
      <c r="T56" s="97" t="b">
        <f t="shared" ref="T56:T64" si="19">IF(S56&gt;0,AVERAGE(O56:R56))</f>
        <v>0</v>
      </c>
      <c r="U56" s="97">
        <f t="shared" ref="U56:U64" si="20">(T56*L56)/100</f>
        <v>0</v>
      </c>
      <c r="V56" s="170"/>
      <c r="W56" s="170"/>
      <c r="X56" s="96">
        <f t="shared" si="4"/>
        <v>0</v>
      </c>
      <c r="Y56" s="97" t="b">
        <f t="shared" si="5"/>
        <v>0</v>
      </c>
      <c r="Z56" s="97">
        <f t="shared" ref="Z56:Z64" si="21">(Y56*M56)/100</f>
        <v>0</v>
      </c>
      <c r="AA56" s="170"/>
      <c r="AB56" s="170"/>
      <c r="AC56" s="96">
        <f t="shared" si="7"/>
        <v>0</v>
      </c>
      <c r="AD56" s="97" t="b">
        <f t="shared" si="8"/>
        <v>0</v>
      </c>
      <c r="AE56" s="97">
        <f t="shared" ref="AE56:AE64" si="22">(AD56*N56)/100</f>
        <v>0</v>
      </c>
      <c r="AF56" s="97">
        <f t="shared" si="10"/>
        <v>0</v>
      </c>
      <c r="AG56" s="171"/>
      <c r="AH56" s="171"/>
      <c r="AI56" s="171"/>
      <c r="AJ56" s="170"/>
      <c r="AK56" s="170"/>
      <c r="AL56" s="170"/>
      <c r="AM56" s="96">
        <f t="shared" si="11"/>
        <v>0</v>
      </c>
      <c r="AN56" s="97" t="b">
        <f t="shared" si="12"/>
        <v>0</v>
      </c>
      <c r="AO56" s="97">
        <f t="shared" si="13"/>
        <v>0</v>
      </c>
      <c r="AP56" s="97">
        <f t="shared" si="14"/>
        <v>0</v>
      </c>
      <c r="AQ56" s="97" t="b">
        <f t="shared" si="17"/>
        <v>0</v>
      </c>
      <c r="AR56" s="183" t="b">
        <f t="shared" si="16"/>
        <v>0</v>
      </c>
    </row>
    <row r="57" spans="1:44" ht="15" customHeight="1" x14ac:dyDescent="0.2">
      <c r="A57" s="154">
        <v>43</v>
      </c>
      <c r="B57" s="167"/>
      <c r="C57" s="171"/>
      <c r="D57" s="171"/>
      <c r="E57" s="169"/>
      <c r="F57" s="169"/>
      <c r="G57" s="185"/>
      <c r="H57" s="172"/>
      <c r="I57" s="171"/>
      <c r="J57" s="166"/>
      <c r="K57" s="171"/>
      <c r="L57" s="170"/>
      <c r="M57" s="170"/>
      <c r="N57" s="170"/>
      <c r="O57" s="170"/>
      <c r="P57" s="170"/>
      <c r="Q57" s="170"/>
      <c r="R57" s="170"/>
      <c r="S57" s="96">
        <f t="shared" si="18"/>
        <v>0</v>
      </c>
      <c r="T57" s="97" t="b">
        <f t="shared" si="19"/>
        <v>0</v>
      </c>
      <c r="U57" s="97">
        <f t="shared" si="20"/>
        <v>0</v>
      </c>
      <c r="V57" s="170"/>
      <c r="W57" s="170"/>
      <c r="X57" s="96">
        <f t="shared" si="4"/>
        <v>0</v>
      </c>
      <c r="Y57" s="97" t="b">
        <f t="shared" si="5"/>
        <v>0</v>
      </c>
      <c r="Z57" s="97">
        <f t="shared" si="21"/>
        <v>0</v>
      </c>
      <c r="AA57" s="170"/>
      <c r="AB57" s="170"/>
      <c r="AC57" s="96">
        <f t="shared" si="7"/>
        <v>0</v>
      </c>
      <c r="AD57" s="97" t="b">
        <f t="shared" si="8"/>
        <v>0</v>
      </c>
      <c r="AE57" s="97">
        <f t="shared" si="22"/>
        <v>0</v>
      </c>
      <c r="AF57" s="97">
        <f t="shared" si="10"/>
        <v>0</v>
      </c>
      <c r="AG57" s="171"/>
      <c r="AH57" s="171"/>
      <c r="AI57" s="171"/>
      <c r="AJ57" s="170"/>
      <c r="AK57" s="170"/>
      <c r="AL57" s="170"/>
      <c r="AM57" s="96">
        <f t="shared" si="11"/>
        <v>0</v>
      </c>
      <c r="AN57" s="97" t="b">
        <f t="shared" si="12"/>
        <v>0</v>
      </c>
      <c r="AO57" s="97">
        <f t="shared" si="13"/>
        <v>0</v>
      </c>
      <c r="AP57" s="97">
        <f t="shared" si="14"/>
        <v>0</v>
      </c>
      <c r="AQ57" s="97" t="b">
        <f t="shared" si="17"/>
        <v>0</v>
      </c>
      <c r="AR57" s="183" t="b">
        <f t="shared" si="16"/>
        <v>0</v>
      </c>
    </row>
    <row r="58" spans="1:44" ht="15" customHeight="1" x14ac:dyDescent="0.2">
      <c r="A58" s="154">
        <v>44</v>
      </c>
      <c r="B58" s="167"/>
      <c r="C58" s="171"/>
      <c r="D58" s="171"/>
      <c r="E58" s="169"/>
      <c r="F58" s="169"/>
      <c r="G58" s="185"/>
      <c r="H58" s="172"/>
      <c r="I58" s="171"/>
      <c r="J58" s="165"/>
      <c r="K58" s="171"/>
      <c r="L58" s="170"/>
      <c r="M58" s="170"/>
      <c r="N58" s="170"/>
      <c r="O58" s="170"/>
      <c r="P58" s="170"/>
      <c r="Q58" s="170"/>
      <c r="R58" s="170"/>
      <c r="S58" s="96">
        <f t="shared" si="18"/>
        <v>0</v>
      </c>
      <c r="T58" s="97" t="b">
        <f t="shared" si="19"/>
        <v>0</v>
      </c>
      <c r="U58" s="97">
        <f t="shared" si="20"/>
        <v>0</v>
      </c>
      <c r="V58" s="170"/>
      <c r="W58" s="170"/>
      <c r="X58" s="96">
        <f t="shared" si="4"/>
        <v>0</v>
      </c>
      <c r="Y58" s="97" t="b">
        <f t="shared" si="5"/>
        <v>0</v>
      </c>
      <c r="Z58" s="97">
        <f t="shared" si="21"/>
        <v>0</v>
      </c>
      <c r="AA58" s="170"/>
      <c r="AB58" s="170"/>
      <c r="AC58" s="96">
        <f t="shared" si="7"/>
        <v>0</v>
      </c>
      <c r="AD58" s="97" t="b">
        <f t="shared" si="8"/>
        <v>0</v>
      </c>
      <c r="AE58" s="97">
        <f t="shared" si="22"/>
        <v>0</v>
      </c>
      <c r="AF58" s="97">
        <f t="shared" si="10"/>
        <v>0</v>
      </c>
      <c r="AG58" s="171"/>
      <c r="AH58" s="171"/>
      <c r="AI58" s="171"/>
      <c r="AJ58" s="170"/>
      <c r="AK58" s="170"/>
      <c r="AL58" s="170"/>
      <c r="AM58" s="96">
        <f t="shared" si="11"/>
        <v>0</v>
      </c>
      <c r="AN58" s="97" t="b">
        <f t="shared" si="12"/>
        <v>0</v>
      </c>
      <c r="AO58" s="97">
        <f t="shared" si="13"/>
        <v>0</v>
      </c>
      <c r="AP58" s="97">
        <f t="shared" si="14"/>
        <v>0</v>
      </c>
      <c r="AQ58" s="97" t="b">
        <f t="shared" si="17"/>
        <v>0</v>
      </c>
      <c r="AR58" s="183" t="b">
        <f t="shared" si="16"/>
        <v>0</v>
      </c>
    </row>
    <row r="59" spans="1:44" ht="15" customHeight="1" x14ac:dyDescent="0.2">
      <c r="A59" s="154">
        <v>45</v>
      </c>
      <c r="B59" s="167"/>
      <c r="C59" s="171"/>
      <c r="D59" s="170"/>
      <c r="E59" s="169"/>
      <c r="F59" s="169"/>
      <c r="G59" s="185"/>
      <c r="H59" s="172"/>
      <c r="I59" s="171"/>
      <c r="J59" s="165"/>
      <c r="K59" s="171"/>
      <c r="L59" s="170"/>
      <c r="M59" s="170"/>
      <c r="N59" s="170"/>
      <c r="O59" s="170"/>
      <c r="P59" s="170"/>
      <c r="Q59" s="170"/>
      <c r="R59" s="170"/>
      <c r="S59" s="96">
        <f t="shared" si="18"/>
        <v>0</v>
      </c>
      <c r="T59" s="97" t="b">
        <f t="shared" si="19"/>
        <v>0</v>
      </c>
      <c r="U59" s="97">
        <f t="shared" si="20"/>
        <v>0</v>
      </c>
      <c r="V59" s="170"/>
      <c r="W59" s="170"/>
      <c r="X59" s="96">
        <f t="shared" si="4"/>
        <v>0</v>
      </c>
      <c r="Y59" s="97" t="b">
        <f t="shared" si="5"/>
        <v>0</v>
      </c>
      <c r="Z59" s="97">
        <f t="shared" si="21"/>
        <v>0</v>
      </c>
      <c r="AA59" s="170"/>
      <c r="AB59" s="170"/>
      <c r="AC59" s="96">
        <f t="shared" si="7"/>
        <v>0</v>
      </c>
      <c r="AD59" s="97" t="b">
        <f t="shared" si="8"/>
        <v>0</v>
      </c>
      <c r="AE59" s="97">
        <f t="shared" si="22"/>
        <v>0</v>
      </c>
      <c r="AF59" s="97">
        <f t="shared" si="10"/>
        <v>0</v>
      </c>
      <c r="AG59" s="171"/>
      <c r="AH59" s="171"/>
      <c r="AI59" s="171"/>
      <c r="AJ59" s="170"/>
      <c r="AK59" s="170"/>
      <c r="AL59" s="170"/>
      <c r="AM59" s="96">
        <f t="shared" si="11"/>
        <v>0</v>
      </c>
      <c r="AN59" s="97" t="b">
        <f t="shared" si="12"/>
        <v>0</v>
      </c>
      <c r="AO59" s="97">
        <f t="shared" si="13"/>
        <v>0</v>
      </c>
      <c r="AP59" s="97">
        <f t="shared" si="14"/>
        <v>0</v>
      </c>
      <c r="AQ59" s="97" t="b">
        <f t="shared" si="17"/>
        <v>0</v>
      </c>
      <c r="AR59" s="183" t="b">
        <f t="shared" si="16"/>
        <v>0</v>
      </c>
    </row>
    <row r="60" spans="1:44" ht="15" customHeight="1" x14ac:dyDescent="0.2">
      <c r="A60" s="154">
        <v>46</v>
      </c>
      <c r="B60" s="167"/>
      <c r="C60" s="171"/>
      <c r="D60" s="170"/>
      <c r="E60" s="169"/>
      <c r="F60" s="169"/>
      <c r="G60" s="185"/>
      <c r="H60" s="172"/>
      <c r="I60" s="171"/>
      <c r="J60" s="165"/>
      <c r="K60" s="171"/>
      <c r="L60" s="170"/>
      <c r="M60" s="170"/>
      <c r="N60" s="170"/>
      <c r="O60" s="170"/>
      <c r="P60" s="170"/>
      <c r="Q60" s="170"/>
      <c r="R60" s="170"/>
      <c r="S60" s="96">
        <f t="shared" si="18"/>
        <v>0</v>
      </c>
      <c r="T60" s="97" t="b">
        <f t="shared" si="19"/>
        <v>0</v>
      </c>
      <c r="U60" s="97">
        <f t="shared" si="20"/>
        <v>0</v>
      </c>
      <c r="V60" s="170"/>
      <c r="W60" s="170"/>
      <c r="X60" s="96">
        <f t="shared" si="4"/>
        <v>0</v>
      </c>
      <c r="Y60" s="97" t="b">
        <f t="shared" si="5"/>
        <v>0</v>
      </c>
      <c r="Z60" s="97">
        <f t="shared" si="21"/>
        <v>0</v>
      </c>
      <c r="AA60" s="170"/>
      <c r="AB60" s="170"/>
      <c r="AC60" s="96">
        <f t="shared" si="7"/>
        <v>0</v>
      </c>
      <c r="AD60" s="97" t="b">
        <f t="shared" si="8"/>
        <v>0</v>
      </c>
      <c r="AE60" s="97">
        <f t="shared" si="22"/>
        <v>0</v>
      </c>
      <c r="AF60" s="97">
        <f t="shared" si="10"/>
        <v>0</v>
      </c>
      <c r="AG60" s="171"/>
      <c r="AH60" s="171"/>
      <c r="AI60" s="171"/>
      <c r="AJ60" s="170"/>
      <c r="AK60" s="170"/>
      <c r="AL60" s="170"/>
      <c r="AM60" s="96">
        <f t="shared" si="11"/>
        <v>0</v>
      </c>
      <c r="AN60" s="97" t="b">
        <f t="shared" si="12"/>
        <v>0</v>
      </c>
      <c r="AO60" s="97">
        <f t="shared" si="13"/>
        <v>0</v>
      </c>
      <c r="AP60" s="97">
        <f t="shared" si="14"/>
        <v>0</v>
      </c>
      <c r="AQ60" s="97" t="b">
        <f t="shared" si="17"/>
        <v>0</v>
      </c>
      <c r="AR60" s="183" t="b">
        <f t="shared" si="16"/>
        <v>0</v>
      </c>
    </row>
    <row r="61" spans="1:44" ht="15" customHeight="1" x14ac:dyDescent="0.2">
      <c r="A61" s="154">
        <v>47</v>
      </c>
      <c r="B61" s="167"/>
      <c r="C61" s="171"/>
      <c r="D61" s="170"/>
      <c r="E61" s="169"/>
      <c r="F61" s="169"/>
      <c r="G61" s="185"/>
      <c r="H61" s="172"/>
      <c r="I61" s="171"/>
      <c r="J61" s="165"/>
      <c r="K61" s="171"/>
      <c r="L61" s="170"/>
      <c r="M61" s="170"/>
      <c r="N61" s="170"/>
      <c r="O61" s="170"/>
      <c r="P61" s="170"/>
      <c r="Q61" s="170"/>
      <c r="R61" s="170"/>
      <c r="S61" s="96">
        <f t="shared" si="18"/>
        <v>0</v>
      </c>
      <c r="T61" s="97" t="b">
        <f t="shared" si="19"/>
        <v>0</v>
      </c>
      <c r="U61" s="97">
        <f t="shared" si="20"/>
        <v>0</v>
      </c>
      <c r="V61" s="170"/>
      <c r="W61" s="170"/>
      <c r="X61" s="96">
        <f t="shared" si="4"/>
        <v>0</v>
      </c>
      <c r="Y61" s="97" t="b">
        <f t="shared" si="5"/>
        <v>0</v>
      </c>
      <c r="Z61" s="97">
        <f t="shared" si="21"/>
        <v>0</v>
      </c>
      <c r="AA61" s="170"/>
      <c r="AB61" s="170"/>
      <c r="AC61" s="96">
        <f t="shared" si="7"/>
        <v>0</v>
      </c>
      <c r="AD61" s="97" t="b">
        <f t="shared" si="8"/>
        <v>0</v>
      </c>
      <c r="AE61" s="97">
        <f t="shared" si="22"/>
        <v>0</v>
      </c>
      <c r="AF61" s="97">
        <f t="shared" si="10"/>
        <v>0</v>
      </c>
      <c r="AG61" s="171"/>
      <c r="AH61" s="171"/>
      <c r="AI61" s="171"/>
      <c r="AJ61" s="170"/>
      <c r="AK61" s="170"/>
      <c r="AL61" s="170"/>
      <c r="AM61" s="96">
        <f t="shared" si="11"/>
        <v>0</v>
      </c>
      <c r="AN61" s="97" t="b">
        <f t="shared" si="12"/>
        <v>0</v>
      </c>
      <c r="AO61" s="97">
        <f t="shared" si="13"/>
        <v>0</v>
      </c>
      <c r="AP61" s="97">
        <f t="shared" si="14"/>
        <v>0</v>
      </c>
      <c r="AQ61" s="97" t="b">
        <f t="shared" si="17"/>
        <v>0</v>
      </c>
      <c r="AR61" s="183" t="b">
        <f t="shared" si="16"/>
        <v>0</v>
      </c>
    </row>
    <row r="62" spans="1:44" ht="15" customHeight="1" x14ac:dyDescent="0.2">
      <c r="A62" s="154">
        <v>48</v>
      </c>
      <c r="B62" s="167"/>
      <c r="C62" s="171"/>
      <c r="D62" s="170"/>
      <c r="E62" s="169"/>
      <c r="F62" s="169"/>
      <c r="G62" s="185"/>
      <c r="H62" s="172"/>
      <c r="I62" s="171"/>
      <c r="J62" s="165"/>
      <c r="K62" s="171"/>
      <c r="L62" s="170"/>
      <c r="M62" s="170"/>
      <c r="N62" s="170"/>
      <c r="O62" s="170"/>
      <c r="P62" s="170"/>
      <c r="Q62" s="170"/>
      <c r="R62" s="170"/>
      <c r="S62" s="96">
        <f t="shared" si="18"/>
        <v>0</v>
      </c>
      <c r="T62" s="97" t="b">
        <f t="shared" si="19"/>
        <v>0</v>
      </c>
      <c r="U62" s="97">
        <f t="shared" si="20"/>
        <v>0</v>
      </c>
      <c r="V62" s="170"/>
      <c r="W62" s="170"/>
      <c r="X62" s="96">
        <f t="shared" si="4"/>
        <v>0</v>
      </c>
      <c r="Y62" s="97" t="b">
        <f t="shared" si="5"/>
        <v>0</v>
      </c>
      <c r="Z62" s="97">
        <f t="shared" si="21"/>
        <v>0</v>
      </c>
      <c r="AA62" s="170"/>
      <c r="AB62" s="170"/>
      <c r="AC62" s="96">
        <f t="shared" si="7"/>
        <v>0</v>
      </c>
      <c r="AD62" s="97" t="b">
        <f t="shared" si="8"/>
        <v>0</v>
      </c>
      <c r="AE62" s="97">
        <f t="shared" si="22"/>
        <v>0</v>
      </c>
      <c r="AF62" s="97">
        <f t="shared" si="10"/>
        <v>0</v>
      </c>
      <c r="AG62" s="171"/>
      <c r="AH62" s="171"/>
      <c r="AI62" s="171"/>
      <c r="AJ62" s="170"/>
      <c r="AK62" s="170"/>
      <c r="AL62" s="170"/>
      <c r="AM62" s="96">
        <f t="shared" si="11"/>
        <v>0</v>
      </c>
      <c r="AN62" s="97" t="b">
        <f t="shared" si="12"/>
        <v>0</v>
      </c>
      <c r="AO62" s="97">
        <f t="shared" si="13"/>
        <v>0</v>
      </c>
      <c r="AP62" s="97">
        <f t="shared" si="14"/>
        <v>0</v>
      </c>
      <c r="AQ62" s="97" t="b">
        <f t="shared" si="17"/>
        <v>0</v>
      </c>
      <c r="AR62" s="183" t="b">
        <f t="shared" si="16"/>
        <v>0</v>
      </c>
    </row>
    <row r="63" spans="1:44" ht="15" customHeight="1" x14ac:dyDescent="0.2">
      <c r="A63" s="154">
        <v>49</v>
      </c>
      <c r="B63" s="167"/>
      <c r="C63" s="171"/>
      <c r="D63" s="170"/>
      <c r="E63" s="169"/>
      <c r="F63" s="169"/>
      <c r="G63" s="185"/>
      <c r="H63" s="172"/>
      <c r="I63" s="171"/>
      <c r="J63" s="165"/>
      <c r="K63" s="171"/>
      <c r="L63" s="170"/>
      <c r="M63" s="170"/>
      <c r="N63" s="170"/>
      <c r="O63" s="170"/>
      <c r="P63" s="170"/>
      <c r="Q63" s="170"/>
      <c r="R63" s="170"/>
      <c r="S63" s="96">
        <f t="shared" si="18"/>
        <v>0</v>
      </c>
      <c r="T63" s="97" t="b">
        <f t="shared" si="19"/>
        <v>0</v>
      </c>
      <c r="U63" s="97">
        <f t="shared" si="20"/>
        <v>0</v>
      </c>
      <c r="V63" s="170"/>
      <c r="W63" s="170"/>
      <c r="X63" s="96">
        <f t="shared" si="4"/>
        <v>0</v>
      </c>
      <c r="Y63" s="97" t="b">
        <f t="shared" si="5"/>
        <v>0</v>
      </c>
      <c r="Z63" s="97">
        <f t="shared" si="21"/>
        <v>0</v>
      </c>
      <c r="AA63" s="170"/>
      <c r="AB63" s="170"/>
      <c r="AC63" s="96">
        <f t="shared" si="7"/>
        <v>0</v>
      </c>
      <c r="AD63" s="97" t="b">
        <f t="shared" si="8"/>
        <v>0</v>
      </c>
      <c r="AE63" s="97">
        <f t="shared" si="22"/>
        <v>0</v>
      </c>
      <c r="AF63" s="97">
        <f t="shared" si="10"/>
        <v>0</v>
      </c>
      <c r="AG63" s="171"/>
      <c r="AH63" s="171"/>
      <c r="AI63" s="171"/>
      <c r="AJ63" s="170"/>
      <c r="AK63" s="170"/>
      <c r="AL63" s="170"/>
      <c r="AM63" s="96">
        <f t="shared" si="11"/>
        <v>0</v>
      </c>
      <c r="AN63" s="97" t="b">
        <f t="shared" si="12"/>
        <v>0</v>
      </c>
      <c r="AO63" s="97">
        <f t="shared" si="13"/>
        <v>0</v>
      </c>
      <c r="AP63" s="97">
        <f t="shared" si="14"/>
        <v>0</v>
      </c>
      <c r="AQ63" s="97" t="b">
        <f t="shared" si="17"/>
        <v>0</v>
      </c>
      <c r="AR63" s="183" t="b">
        <f t="shared" si="16"/>
        <v>0</v>
      </c>
    </row>
    <row r="64" spans="1:44" ht="15" customHeight="1" x14ac:dyDescent="0.2">
      <c r="A64" s="154">
        <v>50</v>
      </c>
      <c r="B64" s="167"/>
      <c r="C64" s="170"/>
      <c r="D64" s="170"/>
      <c r="E64" s="169"/>
      <c r="F64" s="169"/>
      <c r="G64" s="185"/>
      <c r="H64" s="172"/>
      <c r="I64" s="171"/>
      <c r="J64" s="164"/>
      <c r="K64" s="171"/>
      <c r="L64" s="170"/>
      <c r="M64" s="170"/>
      <c r="N64" s="170"/>
      <c r="O64" s="170"/>
      <c r="P64" s="170"/>
      <c r="Q64" s="170"/>
      <c r="R64" s="170"/>
      <c r="S64" s="96">
        <f t="shared" si="18"/>
        <v>0</v>
      </c>
      <c r="T64" s="97" t="b">
        <f t="shared" si="19"/>
        <v>0</v>
      </c>
      <c r="U64" s="97">
        <f t="shared" si="20"/>
        <v>0</v>
      </c>
      <c r="V64" s="170"/>
      <c r="W64" s="170"/>
      <c r="X64" s="96">
        <f t="shared" si="4"/>
        <v>0</v>
      </c>
      <c r="Y64" s="97" t="b">
        <f t="shared" si="5"/>
        <v>0</v>
      </c>
      <c r="Z64" s="97">
        <f t="shared" si="21"/>
        <v>0</v>
      </c>
      <c r="AA64" s="170"/>
      <c r="AB64" s="170"/>
      <c r="AC64" s="96">
        <f t="shared" si="7"/>
        <v>0</v>
      </c>
      <c r="AD64" s="97" t="b">
        <f t="shared" si="8"/>
        <v>0</v>
      </c>
      <c r="AE64" s="97">
        <f t="shared" si="22"/>
        <v>0</v>
      </c>
      <c r="AF64" s="97">
        <f t="shared" si="10"/>
        <v>0</v>
      </c>
      <c r="AG64" s="170"/>
      <c r="AH64" s="170"/>
      <c r="AI64" s="170"/>
      <c r="AJ64" s="170"/>
      <c r="AK64" s="170"/>
      <c r="AL64" s="170"/>
      <c r="AM64" s="96">
        <f t="shared" si="11"/>
        <v>0</v>
      </c>
      <c r="AN64" s="97" t="b">
        <f t="shared" si="12"/>
        <v>0</v>
      </c>
      <c r="AO64" s="97">
        <f t="shared" si="13"/>
        <v>0</v>
      </c>
      <c r="AP64" s="97">
        <f t="shared" si="14"/>
        <v>0</v>
      </c>
      <c r="AQ64" s="97" t="b">
        <f t="shared" si="17"/>
        <v>0</v>
      </c>
      <c r="AR64" s="183" t="b">
        <f t="shared" si="16"/>
        <v>0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4" xr:uid="{00000000-0009-0000-0000-000000000000}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1:AJ14 AK1:AO12 AK14:AO14 AM15:AO64 AP1:IV64 A15:B64 S15:U64 AC15:AF64 X15:Z64 A65:XFD65536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415" yWindow="382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6:AL64 AA15:AB64 V15:W64 O15:R64" xr:uid="{00000000-0002-0000-00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 xr:uid="{00000000-0002-0000-0000-000001000000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4" xr:uid="{00000000-0002-0000-0000-000002000000}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 xr:uid="{00000000-0002-0000-0000-000003000000}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64" xr:uid="{00000000-0002-0000-0000-000004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64" xr:uid="{00000000-0002-0000-0000-000005000000}"/>
    <dataValidation allowBlank="1" showInputMessage="1" showErrorMessage="1" promptTitle="ESTABLECIMIENTO EDUCATIVO" prompt="Escriba el nombre del establecimiento educativo en el que labora el docente evaluado." sqref="G15:G64" xr:uid="{00000000-0002-0000-0000-000006000000}"/>
    <dataValidation allowBlank="1" showInputMessage="1" showErrorMessage="1" promptTitle="Código DANE" prompt="Escriba el código DANE del establecimiento educativo en el que labora el docente evaluado." sqref="H15:H64" xr:uid="{00000000-0002-0000-0000-000007000000}"/>
    <dataValidation type="list" allowBlank="1" showInputMessage="1" showErrorMessage="1" promptTitle="ZONA" prompt="Seleccione la zona en la que se ubica el establecimiento educativo." sqref="I15:I64" xr:uid="{00000000-0002-0000-0000-000008000000}">
      <formula1>$AU$14:$AU$15</formula1>
    </dataValidation>
    <dataValidation type="list" allowBlank="1" showInputMessage="1" showErrorMessage="1" promptTitle="NIVEL" prompt="Seleccione el nivel en el que enseña el docente evaluado." sqref="K15:K52 K59:K64" xr:uid="{00000000-0002-0000-0000-000009000000}">
      <formula1>$AW$14:$AW$16</formula1>
    </dataValidation>
    <dataValidation allowBlank="1" showInputMessage="1" showErrorMessage="1" promptTitle="ENTIDAD TERRITORIAL CERTIFICADA" prompt="Escriba el nombre de la entidad territorial certificada." sqref="B15:B64" xr:uid="{00000000-0002-0000-0000-00000A000000}"/>
    <dataValidation allowBlank="1" showInputMessage="1" showErrorMessage="1" promptTitle="MUNICIPIO" prompt="Escriba el nombre del municipio en el que labora el docente evaluado." sqref="C15:C64" xr:uid="{00000000-0002-0000-0000-00000B000000}"/>
    <dataValidation type="list" allowBlank="1" showInputMessage="1" showErrorMessage="1" promptTitle="ÁREA" prompt="Seleccione el área en la que se desempeña el docente evaluado." sqref="J15:J64" xr:uid="{00000000-0002-0000-0000-00000C000000}">
      <formula1>$AV$14:$AV$34</formula1>
    </dataValidation>
    <dataValidation allowBlank="1" showInputMessage="1" showErrorMessage="1" promptTitle="Ponderación áreas de gestión" prompt="RECUERDE QUE LA SUMA DE LAS PONDERACIONES DE LAS ÁREAS DE GESTIÓN SIEMPRE DEBE SER IGUAL A 70." sqref="L15:N64" xr:uid="{00000000-0002-0000-0000-00000D000000}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8:AN64 AD18:AD64 AE18:AE64 Y18:Z20 T18:U23 T25:U64 Y22:Z64 Y21" emptyCellReference="1"/>
    <ignoredError sqref="AR18:AR64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F17" activePane="bottomRight" state="frozen"/>
      <selection activeCell="A13" sqref="A13"/>
      <selection pane="topRight" activeCell="F13" sqref="F13"/>
      <selection pane="bottomLeft" activeCell="A15" sqref="A15"/>
      <selection pane="bottomRight" activeCell="B26" sqref="B26:B65536"/>
    </sheetView>
  </sheetViews>
  <sheetFormatPr baseColWidth="10" defaultColWidth="0" defaultRowHeight="0" customHeight="1" zeroHeight="1" x14ac:dyDescent="0.2"/>
  <cols>
    <col min="1" max="1" width="8.570312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140625" style="100" customWidth="1"/>
    <col min="9" max="9" width="6.85546875" style="99" bestFit="1" customWidth="1"/>
    <col min="10" max="10" width="39.42578125" style="99" customWidth="1"/>
    <col min="11" max="14" width="10.7109375" style="99" customWidth="1"/>
    <col min="15" max="16" width="13.7109375" style="96" customWidth="1"/>
    <col min="17" max="17" width="13.7109375" style="96" hidden="1" customWidth="1"/>
    <col min="18" max="21" width="13.7109375" style="96" customWidth="1"/>
    <col min="22" max="22" width="13.7109375" style="96" hidden="1" customWidth="1"/>
    <col min="23" max="26" width="13.7109375" style="96" customWidth="1"/>
    <col min="27" max="27" width="13.7109375" style="96" hidden="1" customWidth="1"/>
    <col min="28" max="31" width="13.7109375" style="96" customWidth="1"/>
    <col min="32" max="32" width="13.7109375" style="96" hidden="1" customWidth="1"/>
    <col min="33" max="34" width="13.7109375" style="96" customWidth="1"/>
    <col min="35" max="35" width="10.5703125" style="97" customWidth="1"/>
    <col min="36" max="38" width="20.7109375" style="96" customWidth="1"/>
    <col min="39" max="41" width="15.140625" style="96" customWidth="1"/>
    <col min="42" max="42" width="12.7109375" style="96" hidden="1" customWidth="1"/>
    <col min="43" max="44" width="18.7109375" style="97" customWidth="1"/>
    <col min="45" max="45" width="16.7109375" style="97" hidden="1" customWidth="1"/>
    <col min="46" max="46" width="16.7109375" style="135" customWidth="1"/>
    <col min="47" max="47" width="20" style="98" customWidth="1"/>
    <col min="48" max="48" width="0.28515625" style="153" customWidth="1"/>
    <col min="49" max="49" width="9.7109375" style="99" hidden="1" customWidth="1"/>
    <col min="50" max="50" width="5.85546875" style="99" hidden="1" customWidth="1"/>
    <col min="51" max="51" width="6.85546875" style="1" hidden="1" customWidth="1"/>
    <col min="52" max="52" width="11.140625" style="1" hidden="1" customWidth="1"/>
    <col min="53" max="53" width="19.28515625" style="99" hidden="1" customWidth="1"/>
    <col min="54" max="16384" width="0" style="99" hidden="1"/>
  </cols>
  <sheetData>
    <row r="1" spans="1:53" s="94" customFormat="1" ht="16.5" hidden="1" x14ac:dyDescent="0.2">
      <c r="A1" s="81"/>
      <c r="B1" s="82"/>
      <c r="C1" s="82"/>
      <c r="D1" s="83"/>
      <c r="E1" s="83"/>
      <c r="F1" s="84"/>
      <c r="G1" s="84"/>
      <c r="H1" s="157" t="s">
        <v>36</v>
      </c>
      <c r="I1" s="94">
        <f>COUNTIF($I$15:$I$25,"Rural")</f>
        <v>0</v>
      </c>
      <c r="J1" s="83">
        <f>COUNTIF($J$15:$J$25,"Coordinador")</f>
        <v>0</v>
      </c>
      <c r="K1" s="84" t="s">
        <v>68</v>
      </c>
      <c r="L1" s="85"/>
      <c r="M1" s="85"/>
      <c r="N1" s="85" t="s">
        <v>54</v>
      </c>
      <c r="O1" s="81">
        <f>COUNT(O15:O25)</f>
        <v>0</v>
      </c>
      <c r="P1" s="81">
        <f>COUNT(P15:P25)</f>
        <v>0</v>
      </c>
      <c r="Q1" s="81"/>
      <c r="R1" s="81">
        <f>COUNT(R15:R25)</f>
        <v>0</v>
      </c>
      <c r="S1" s="81"/>
      <c r="T1" s="81">
        <f>COUNT(T15:T25)</f>
        <v>0</v>
      </c>
      <c r="U1" s="81">
        <f>COUNT(U15:U25)</f>
        <v>0</v>
      </c>
      <c r="V1" s="81"/>
      <c r="W1" s="81">
        <f>COUNT(W15:W25)</f>
        <v>0</v>
      </c>
      <c r="X1" s="81"/>
      <c r="Y1" s="81">
        <f>COUNT(Y15:Y25)</f>
        <v>0</v>
      </c>
      <c r="Z1" s="81">
        <f>COUNT(Z15:Z25)</f>
        <v>0</v>
      </c>
      <c r="AA1" s="81"/>
      <c r="AB1" s="81">
        <f>COUNT(AB15:AB25)</f>
        <v>0</v>
      </c>
      <c r="AC1" s="81"/>
      <c r="AD1" s="81">
        <f>COUNT(AD15:AD25)</f>
        <v>0</v>
      </c>
      <c r="AE1" s="81">
        <f>COUNT(AE15:AE25)</f>
        <v>0</v>
      </c>
      <c r="AF1" s="81"/>
      <c r="AG1" s="81">
        <f>COUNT(AG15:AG25)</f>
        <v>0</v>
      </c>
      <c r="AH1" s="81" t="s">
        <v>128</v>
      </c>
      <c r="AI1" s="81">
        <f t="shared" ref="AI1:AI7" si="0">SUM(AJ1:AL1)</f>
        <v>0</v>
      </c>
      <c r="AJ1" s="81">
        <f>COUNTIF(AJ15:AJ25,"Liderazgo")</f>
        <v>0</v>
      </c>
      <c r="AK1" s="81">
        <f>COUNTIF(AK15:AK25,"Liderazgo")</f>
        <v>0</v>
      </c>
      <c r="AL1" s="81">
        <f>COUNTIF(AL15:AL25,"Liderazgo")</f>
        <v>0</v>
      </c>
      <c r="AM1" s="81">
        <f>COUNT(AM15:AM25)</f>
        <v>0</v>
      </c>
      <c r="AN1" s="81">
        <f>COUNT(AN15:AN25)</f>
        <v>0</v>
      </c>
      <c r="AO1" s="81">
        <f>COUNT(AO15:AO25)</f>
        <v>0</v>
      </c>
      <c r="AP1" s="81"/>
      <c r="AQ1" s="81">
        <f>COUNT(AQ15:AQ25)</f>
        <v>0</v>
      </c>
      <c r="AR1" s="81"/>
      <c r="AS1" s="81"/>
      <c r="AT1" s="81">
        <f>COUNT(AT15:AT25)</f>
        <v>0</v>
      </c>
      <c r="AU1" s="83">
        <f>COUNTIF(AU15:AU25, "NO SATISFACTORIO")</f>
        <v>0</v>
      </c>
      <c r="AV1" s="151"/>
      <c r="AY1" s="83"/>
      <c r="AZ1" s="83"/>
    </row>
    <row r="2" spans="1:53" s="94" customFormat="1" ht="16.5" hidden="1" x14ac:dyDescent="0.2">
      <c r="A2" s="81"/>
      <c r="B2" s="82"/>
      <c r="C2" s="82"/>
      <c r="D2" s="83"/>
      <c r="E2" s="83"/>
      <c r="F2" s="84"/>
      <c r="G2" s="84"/>
      <c r="H2" s="157" t="s">
        <v>37</v>
      </c>
      <c r="I2" s="94">
        <f>COUNTIF($I$15:$I$25,"Urbana")</f>
        <v>0</v>
      </c>
      <c r="J2" s="83">
        <f>COUNTIF($J$15:$J$25,"Director Rural")</f>
        <v>0</v>
      </c>
      <c r="K2" s="84" t="s">
        <v>152</v>
      </c>
      <c r="L2" s="86"/>
      <c r="M2" s="86"/>
      <c r="N2" s="86" t="s">
        <v>55</v>
      </c>
      <c r="O2" s="87" t="e">
        <f>AVERAGE(O15:O25)</f>
        <v>#DIV/0!</v>
      </c>
      <c r="P2" s="87" t="e">
        <f>AVERAGE(P15:P25)</f>
        <v>#DIV/0!</v>
      </c>
      <c r="Q2" s="87"/>
      <c r="R2" s="87" t="e">
        <f>AVERAGE(R15:R25)</f>
        <v>#DIV/0!</v>
      </c>
      <c r="S2" s="87"/>
      <c r="T2" s="87" t="e">
        <f>AVERAGE(T15:T25)</f>
        <v>#DIV/0!</v>
      </c>
      <c r="U2" s="87" t="e">
        <f>AVERAGE(U15:U25)</f>
        <v>#DIV/0!</v>
      </c>
      <c r="V2" s="87"/>
      <c r="W2" s="87" t="e">
        <f>AVERAGE(W15:W25)</f>
        <v>#DIV/0!</v>
      </c>
      <c r="X2" s="87"/>
      <c r="Y2" s="87" t="e">
        <f>AVERAGE(Y15:Y25)</f>
        <v>#DIV/0!</v>
      </c>
      <c r="Z2" s="87" t="e">
        <f>AVERAGE(Z15:Z25)</f>
        <v>#DIV/0!</v>
      </c>
      <c r="AA2" s="87"/>
      <c r="AB2" s="87" t="e">
        <f>AVERAGE(AB15:AB25)</f>
        <v>#DIV/0!</v>
      </c>
      <c r="AC2" s="87"/>
      <c r="AD2" s="87" t="e">
        <f>AVERAGE(AD15:AD25)</f>
        <v>#DIV/0!</v>
      </c>
      <c r="AE2" s="87" t="e">
        <f>AVERAGE(AE15:AE25)</f>
        <v>#DIV/0!</v>
      </c>
      <c r="AF2" s="87"/>
      <c r="AG2" s="87" t="e">
        <f>AVERAGE(AG15:AG25)</f>
        <v>#DIV/0!</v>
      </c>
      <c r="AH2" s="87" t="s">
        <v>129</v>
      </c>
      <c r="AI2" s="81">
        <f t="shared" si="0"/>
        <v>0</v>
      </c>
      <c r="AJ2" s="81">
        <f>COUNTIF(AJ15:AJ25,"Comunicación y relaciones")</f>
        <v>0</v>
      </c>
      <c r="AK2" s="81">
        <f>COUNTIF(AK15:AK25,"Comunicación y relaciones")</f>
        <v>0</v>
      </c>
      <c r="AL2" s="81">
        <f>COUNTIF(AL15:AL25,"Comunicación y relaciones")</f>
        <v>0</v>
      </c>
      <c r="AM2" s="87" t="e">
        <f>AVERAGE(AM15:AM25)</f>
        <v>#DIV/0!</v>
      </c>
      <c r="AN2" s="87" t="e">
        <f>AVERAGE(AN15:AN25)</f>
        <v>#DIV/0!</v>
      </c>
      <c r="AO2" s="87" t="e">
        <f>AVERAGE(AO15:AO25)</f>
        <v>#DIV/0!</v>
      </c>
      <c r="AP2" s="87"/>
      <c r="AQ2" s="87" t="e">
        <f>AVERAGE(AQ15:AQ25)</f>
        <v>#DIV/0!</v>
      </c>
      <c r="AR2" s="87"/>
      <c r="AS2" s="87"/>
      <c r="AT2" s="87" t="e">
        <f>AVERAGE(AT15:AT25)</f>
        <v>#DIV/0!</v>
      </c>
      <c r="AU2" s="83">
        <f>COUNTIF(AU15:AU25, "SATISFACTORIO")</f>
        <v>0</v>
      </c>
      <c r="AV2" s="152"/>
      <c r="AY2" s="83"/>
      <c r="AZ2" s="83"/>
    </row>
    <row r="3" spans="1:53" s="94" customFormat="1" ht="16.5" hidden="1" x14ac:dyDescent="0.2">
      <c r="A3" s="81"/>
      <c r="B3" s="82"/>
      <c r="C3" s="82"/>
      <c r="D3" s="83"/>
      <c r="E3" s="83"/>
      <c r="F3" s="84"/>
      <c r="G3" s="84"/>
      <c r="H3" s="81"/>
      <c r="J3" s="83">
        <f>COUNTIF($J$15:$J$25,"Rector")</f>
        <v>0</v>
      </c>
      <c r="K3" s="84" t="s">
        <v>51</v>
      </c>
      <c r="L3" s="86"/>
      <c r="M3" s="86"/>
      <c r="N3" s="86" t="s">
        <v>63</v>
      </c>
      <c r="O3" s="87" t="b">
        <f>IF(O1&gt;1, STDEV(O15:O25))</f>
        <v>0</v>
      </c>
      <c r="P3" s="87" t="b">
        <f>IF(P1&gt;1, STDEV(P15:P25))</f>
        <v>0</v>
      </c>
      <c r="Q3" s="87"/>
      <c r="R3" s="87" t="b">
        <f>IF(R1&gt;1, STDEV(R15:R25))</f>
        <v>0</v>
      </c>
      <c r="S3" s="87"/>
      <c r="T3" s="87" t="b">
        <f>IF(T1&gt;1, STDEV(T15:T25))</f>
        <v>0</v>
      </c>
      <c r="U3" s="87" t="b">
        <f>IF(U1&gt;1, STDEV(U15:U25))</f>
        <v>0</v>
      </c>
      <c r="V3" s="87"/>
      <c r="W3" s="87" t="b">
        <f>IF(W1&gt;1, STDEV(W15:W25))</f>
        <v>0</v>
      </c>
      <c r="X3" s="87"/>
      <c r="Y3" s="87" t="b">
        <f>IF(Y1&gt;1, STDEV(Y15:Y25))</f>
        <v>0</v>
      </c>
      <c r="Z3" s="87" t="b">
        <f>IF(Z1&gt;1, STDEV(Z15:Z25))</f>
        <v>0</v>
      </c>
      <c r="AA3" s="87"/>
      <c r="AB3" s="87" t="b">
        <f>IF(AB1&gt;1, STDEV(AB15:AB25))</f>
        <v>0</v>
      </c>
      <c r="AC3" s="87"/>
      <c r="AD3" s="87" t="b">
        <f>IF(AD1&gt;1, STDEV(AD15:AD25))</f>
        <v>0</v>
      </c>
      <c r="AE3" s="87" t="b">
        <f>IF(AE1&gt;1, STDEV(AE15:AE25))</f>
        <v>0</v>
      </c>
      <c r="AF3" s="87"/>
      <c r="AG3" s="87" t="b">
        <f>IF(AG1&gt;1, STDEV(AG15:AG25))</f>
        <v>0</v>
      </c>
      <c r="AH3" s="87" t="s">
        <v>130</v>
      </c>
      <c r="AI3" s="81">
        <f t="shared" si="0"/>
        <v>0</v>
      </c>
      <c r="AJ3" s="81">
        <f>COUNTIF(AJ15:AJ25,"Trabajo en equipo")</f>
        <v>0</v>
      </c>
      <c r="AK3" s="81">
        <f>COUNTIF(AK15:AK25,"Trabajo en equipo")</f>
        <v>0</v>
      </c>
      <c r="AL3" s="81">
        <f>COUNTIF(AL15:AL25,"Trabajo en equipo")</f>
        <v>0</v>
      </c>
      <c r="AM3" s="87" t="b">
        <f>IF(AM1&gt;1, STDEV(AM15:AM25))</f>
        <v>0</v>
      </c>
      <c r="AN3" s="87" t="b">
        <f>IF(AN1&gt;1, STDEV(AN15:AN25))</f>
        <v>0</v>
      </c>
      <c r="AO3" s="87" t="b">
        <f>IF(AO1&gt;1, STDEV(AO15:AO25))</f>
        <v>0</v>
      </c>
      <c r="AP3" s="87"/>
      <c r="AQ3" s="87" t="b">
        <f>IF(AQ1&gt;1, STDEV(AQ15:AQ25))</f>
        <v>0</v>
      </c>
      <c r="AR3" s="87"/>
      <c r="AS3" s="87"/>
      <c r="AT3" s="87" t="b">
        <f>IF(AT1&gt;1, STDEV(AT15:AT25))</f>
        <v>0</v>
      </c>
      <c r="AU3" s="83">
        <f>COUNTIF(AU15:AU25, "SOBRESALIENTE")</f>
        <v>0</v>
      </c>
      <c r="AV3" s="152"/>
      <c r="AY3" s="83"/>
      <c r="AZ3" s="83"/>
    </row>
    <row r="4" spans="1:53" s="94" customFormat="1" ht="16.5" hidden="1" x14ac:dyDescent="0.2">
      <c r="A4" s="81"/>
      <c r="B4" s="82"/>
      <c r="C4" s="82"/>
      <c r="D4" s="83"/>
      <c r="E4" s="83"/>
      <c r="F4" s="84"/>
      <c r="G4" s="84"/>
      <c r="H4" s="81"/>
      <c r="I4" s="86"/>
      <c r="J4" s="83"/>
      <c r="K4" s="86"/>
      <c r="L4" s="86"/>
      <c r="M4" s="86"/>
      <c r="N4" s="86" t="s">
        <v>65</v>
      </c>
      <c r="O4" s="87">
        <f>MIN(O15:O25)</f>
        <v>0</v>
      </c>
      <c r="P4" s="87">
        <f>MIN(P15:P25)</f>
        <v>0</v>
      </c>
      <c r="Q4" s="87"/>
      <c r="R4" s="87">
        <f>MIN(R15:R25)</f>
        <v>0</v>
      </c>
      <c r="S4" s="87"/>
      <c r="T4" s="87">
        <f>MIN(T15:T25)</f>
        <v>0</v>
      </c>
      <c r="U4" s="87">
        <f>MIN(U15:U25)</f>
        <v>0</v>
      </c>
      <c r="V4" s="87"/>
      <c r="W4" s="87">
        <f>MIN(W15:W25)</f>
        <v>0</v>
      </c>
      <c r="X4" s="87"/>
      <c r="Y4" s="87">
        <f>MIN(Y15:Y25)</f>
        <v>0</v>
      </c>
      <c r="Z4" s="87">
        <f>MIN(Z15:Z25)</f>
        <v>0</v>
      </c>
      <c r="AA4" s="87"/>
      <c r="AB4" s="87">
        <f>MIN(AB15:AB25)</f>
        <v>0</v>
      </c>
      <c r="AC4" s="87"/>
      <c r="AD4" s="87">
        <f>MIN(AD15:AD25)</f>
        <v>0</v>
      </c>
      <c r="AE4" s="87">
        <f>MIN(AE15:AE25)</f>
        <v>0</v>
      </c>
      <c r="AF4" s="87"/>
      <c r="AG4" s="87">
        <f>MIN(AG15:AG25)</f>
        <v>0</v>
      </c>
      <c r="AH4" s="87" t="s">
        <v>131</v>
      </c>
      <c r="AI4" s="81">
        <f t="shared" si="0"/>
        <v>0</v>
      </c>
      <c r="AJ4" s="81">
        <f>COUNTIF(AJ15:AJ25,"Negociación y mediación")</f>
        <v>0</v>
      </c>
      <c r="AK4" s="81">
        <f>COUNTIF(AK15:AK25,"Negociación y mediación")</f>
        <v>0</v>
      </c>
      <c r="AL4" s="81">
        <f>COUNTIF(AL15:AL25,"Negociación y mediación")</f>
        <v>0</v>
      </c>
      <c r="AM4" s="87">
        <f>MIN(AM15:AM25)</f>
        <v>0</v>
      </c>
      <c r="AN4" s="87">
        <f>MIN(AN15:AN25)</f>
        <v>0</v>
      </c>
      <c r="AO4" s="87">
        <f>MIN(AO15:AO25)</f>
        <v>0</v>
      </c>
      <c r="AP4" s="87"/>
      <c r="AQ4" s="87">
        <f>MIN(AQ15:AQ25)</f>
        <v>0</v>
      </c>
      <c r="AR4" s="87"/>
      <c r="AS4" s="87"/>
      <c r="AT4" s="87">
        <f>MIN(AT15:AT25)</f>
        <v>0</v>
      </c>
      <c r="AU4" s="83"/>
      <c r="AV4" s="152"/>
      <c r="AY4" s="83"/>
      <c r="AZ4" s="83"/>
    </row>
    <row r="5" spans="1:53" s="94" customFormat="1" ht="16.5" hidden="1" x14ac:dyDescent="0.2">
      <c r="A5" s="81"/>
      <c r="B5" s="82"/>
      <c r="C5" s="82"/>
      <c r="D5" s="83"/>
      <c r="E5" s="83"/>
      <c r="F5" s="84"/>
      <c r="G5" s="84"/>
      <c r="H5" s="81"/>
      <c r="I5" s="86"/>
      <c r="J5" s="83"/>
      <c r="K5" s="86"/>
      <c r="L5" s="86"/>
      <c r="M5" s="86"/>
      <c r="N5" s="86" t="s">
        <v>66</v>
      </c>
      <c r="O5" s="87">
        <f>MAX(O15:O25)</f>
        <v>0</v>
      </c>
      <c r="P5" s="87">
        <f>MAX(P15:P25)</f>
        <v>0</v>
      </c>
      <c r="Q5" s="87"/>
      <c r="R5" s="87">
        <f>MAX(R15:R25)</f>
        <v>0</v>
      </c>
      <c r="S5" s="87"/>
      <c r="T5" s="87">
        <f>MAX(T15:T25)</f>
        <v>0</v>
      </c>
      <c r="U5" s="87">
        <f>MAX(U15:U25)</f>
        <v>0</v>
      </c>
      <c r="V5" s="87"/>
      <c r="W5" s="87">
        <f>MAX(W15:W25)</f>
        <v>0</v>
      </c>
      <c r="X5" s="87"/>
      <c r="Y5" s="87">
        <f>MAX(Y15:Y25)</f>
        <v>0</v>
      </c>
      <c r="Z5" s="87">
        <f>MAX(Z15:Z25)</f>
        <v>0</v>
      </c>
      <c r="AA5" s="87"/>
      <c r="AB5" s="87">
        <f>MAX(AB15:AB25)</f>
        <v>0</v>
      </c>
      <c r="AC5" s="87"/>
      <c r="AD5" s="87">
        <f>MAX(AD15:AD25)</f>
        <v>0</v>
      </c>
      <c r="AE5" s="87">
        <f>MAX(AE15:AE25)</f>
        <v>0</v>
      </c>
      <c r="AF5" s="87"/>
      <c r="AG5" s="87">
        <f>MAX(AG15:AG25)</f>
        <v>0</v>
      </c>
      <c r="AH5" s="87" t="s">
        <v>132</v>
      </c>
      <c r="AI5" s="81">
        <f t="shared" si="0"/>
        <v>0</v>
      </c>
      <c r="AJ5" s="81">
        <f>COUNTIF(AJ15:AJ25,"Compromiso social")</f>
        <v>0</v>
      </c>
      <c r="AK5" s="81">
        <f>COUNTIF(AK15:AK25,"Compromiso social")</f>
        <v>0</v>
      </c>
      <c r="AL5" s="81">
        <f>COUNTIF(AL15:AL25,"Compromiso social")</f>
        <v>0</v>
      </c>
      <c r="AM5" s="87">
        <f>MAX(AM15:AM25)</f>
        <v>0</v>
      </c>
      <c r="AN5" s="87">
        <f>MAX(AN15:AN25)</f>
        <v>0</v>
      </c>
      <c r="AO5" s="87">
        <f>MAX(AO15:AO25)</f>
        <v>0</v>
      </c>
      <c r="AP5" s="87"/>
      <c r="AQ5" s="87">
        <f>MAX(AQ15:AQ25)</f>
        <v>0</v>
      </c>
      <c r="AR5" s="87"/>
      <c r="AS5" s="87"/>
      <c r="AT5" s="87">
        <f>MAX(AT15:AT25)</f>
        <v>0</v>
      </c>
      <c r="AU5" s="83"/>
      <c r="AV5" s="152"/>
      <c r="AY5" s="83"/>
      <c r="AZ5" s="83"/>
    </row>
    <row r="6" spans="1:53" s="94" customFormat="1" ht="16.5" hidden="1" x14ac:dyDescent="0.2">
      <c r="A6" s="81"/>
      <c r="B6" s="82"/>
      <c r="C6" s="82"/>
      <c r="D6" s="83"/>
      <c r="E6" s="83"/>
      <c r="F6" s="84"/>
      <c r="G6" s="84"/>
      <c r="H6" s="81"/>
      <c r="I6" s="86"/>
      <c r="J6" s="83"/>
      <c r="K6" s="86"/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 t="s">
        <v>133</v>
      </c>
      <c r="AI6" s="81">
        <f t="shared" si="0"/>
        <v>0</v>
      </c>
      <c r="AJ6" s="81">
        <f>COUNTIF(AJ15:AJ25,"Iniciativa")</f>
        <v>0</v>
      </c>
      <c r="AK6" s="81">
        <f>COUNTIF(AK15:AK25,"Iniciativa")</f>
        <v>0</v>
      </c>
      <c r="AL6" s="81">
        <f>COUNTIF(AL15:AL25,"Iniciativa")</f>
        <v>0</v>
      </c>
      <c r="AM6" s="87"/>
      <c r="AN6" s="87"/>
      <c r="AO6" s="87"/>
      <c r="AP6" s="87"/>
      <c r="AQ6" s="87"/>
      <c r="AR6" s="87"/>
      <c r="AS6" s="87"/>
      <c r="AT6" s="87"/>
      <c r="AU6" s="83"/>
      <c r="AV6" s="152"/>
      <c r="AY6" s="83"/>
      <c r="AZ6" s="83"/>
    </row>
    <row r="7" spans="1:53" s="94" customFormat="1" ht="16.5" hidden="1" x14ac:dyDescent="0.2">
      <c r="A7" s="81"/>
      <c r="B7" s="82"/>
      <c r="C7" s="82"/>
      <c r="D7" s="83"/>
      <c r="E7" s="83"/>
      <c r="F7" s="84"/>
      <c r="G7" s="84"/>
      <c r="H7" s="81"/>
      <c r="I7" s="86"/>
      <c r="J7" s="83"/>
      <c r="K7" s="86"/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 t="s">
        <v>134</v>
      </c>
      <c r="AI7" s="81">
        <f t="shared" si="0"/>
        <v>0</v>
      </c>
      <c r="AJ7" s="81">
        <f>COUNTIF(AJ15:AJ25,"Orientación al logro")</f>
        <v>0</v>
      </c>
      <c r="AK7" s="81">
        <f>COUNTIF(AK15:AK25,"Orientación al logro")</f>
        <v>0</v>
      </c>
      <c r="AL7" s="81">
        <f>COUNTIF(AL15:AL25,"Orientación al logro")</f>
        <v>0</v>
      </c>
      <c r="AM7" s="87"/>
      <c r="AN7" s="87"/>
      <c r="AO7" s="87"/>
      <c r="AP7" s="87"/>
      <c r="AQ7" s="87"/>
      <c r="AR7" s="87"/>
      <c r="AS7" s="87"/>
      <c r="AT7" s="87"/>
      <c r="AU7" s="83"/>
      <c r="AV7" s="152"/>
      <c r="AY7" s="83"/>
      <c r="AZ7" s="83"/>
    </row>
    <row r="8" spans="1:53" s="94" customFormat="1" ht="16.5" hidden="1" x14ac:dyDescent="0.2">
      <c r="A8" s="81"/>
      <c r="B8" s="82"/>
      <c r="C8" s="82"/>
      <c r="D8" s="83"/>
      <c r="E8" s="83"/>
      <c r="F8" s="84"/>
      <c r="G8" s="84"/>
      <c r="H8" s="81"/>
      <c r="I8" s="86"/>
      <c r="J8" s="83"/>
      <c r="K8" s="86"/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3"/>
      <c r="AV8" s="152"/>
      <c r="AY8" s="83"/>
      <c r="AZ8" s="83"/>
    </row>
    <row r="9" spans="1:53" s="94" customFormat="1" ht="16.5" hidden="1" x14ac:dyDescent="0.2">
      <c r="A9" s="81"/>
      <c r="B9" s="82"/>
      <c r="C9" s="82"/>
      <c r="D9" s="83"/>
      <c r="E9" s="83"/>
      <c r="F9" s="84"/>
      <c r="G9" s="84"/>
      <c r="H9" s="81"/>
      <c r="I9" s="86"/>
      <c r="J9" s="83"/>
      <c r="K9" s="86"/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3"/>
      <c r="AV9" s="152"/>
      <c r="AY9" s="83"/>
      <c r="AZ9" s="83"/>
    </row>
    <row r="10" spans="1:53" s="94" customFormat="1" ht="16.5" hidden="1" x14ac:dyDescent="0.2">
      <c r="A10" s="81"/>
      <c r="B10" s="82"/>
      <c r="C10" s="82"/>
      <c r="D10" s="83"/>
      <c r="E10" s="83"/>
      <c r="F10" s="84"/>
      <c r="G10" s="84"/>
      <c r="H10" s="81"/>
      <c r="I10" s="86"/>
      <c r="J10" s="83"/>
      <c r="K10" s="86"/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3"/>
      <c r="AV10" s="152"/>
      <c r="AY10" s="83"/>
      <c r="AZ10" s="83"/>
    </row>
    <row r="11" spans="1:53" s="94" customFormat="1" ht="16.5" hidden="1" x14ac:dyDescent="0.2">
      <c r="A11" s="81"/>
      <c r="B11" s="82"/>
      <c r="C11" s="82"/>
      <c r="D11" s="83"/>
      <c r="E11" s="83"/>
      <c r="F11" s="84"/>
      <c r="G11" s="84"/>
      <c r="H11" s="81"/>
      <c r="I11" s="86"/>
      <c r="J11" s="83"/>
      <c r="K11" s="86"/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3"/>
      <c r="AV11" s="152"/>
      <c r="AY11" s="83"/>
      <c r="AZ11" s="83"/>
    </row>
    <row r="12" spans="1:53" s="94" customFormat="1" ht="16.5" hidden="1" x14ac:dyDescent="0.2">
      <c r="A12" s="81"/>
      <c r="B12" s="82"/>
      <c r="C12" s="82"/>
      <c r="D12" s="83"/>
      <c r="E12" s="83"/>
      <c r="F12" s="84"/>
      <c r="G12" s="84"/>
      <c r="H12" s="81"/>
      <c r="I12" s="86"/>
      <c r="J12" s="83"/>
      <c r="K12" s="86"/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3"/>
      <c r="AV12" s="152"/>
      <c r="AY12" s="83"/>
      <c r="AZ12" s="83"/>
    </row>
    <row r="13" spans="1:53" s="91" customFormat="1" ht="30.6" customHeight="1" x14ac:dyDescent="0.2">
      <c r="A13" s="189" t="s">
        <v>59</v>
      </c>
      <c r="B13" s="189" t="s">
        <v>170</v>
      </c>
      <c r="C13" s="189" t="s">
        <v>71</v>
      </c>
      <c r="D13" s="189" t="s">
        <v>25</v>
      </c>
      <c r="E13" s="189"/>
      <c r="F13" s="189"/>
      <c r="G13" s="189"/>
      <c r="H13" s="189"/>
      <c r="I13" s="189"/>
      <c r="J13" s="189"/>
      <c r="K13" s="191" t="s">
        <v>166</v>
      </c>
      <c r="L13" s="192"/>
      <c r="M13" s="192"/>
      <c r="N13" s="190"/>
      <c r="O13" s="189" t="s">
        <v>168</v>
      </c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 t="s">
        <v>169</v>
      </c>
      <c r="AK13" s="189"/>
      <c r="AL13" s="189"/>
      <c r="AM13" s="191" t="s">
        <v>162</v>
      </c>
      <c r="AN13" s="192"/>
      <c r="AO13" s="192"/>
      <c r="AP13" s="193"/>
      <c r="AQ13" s="193"/>
      <c r="AR13" s="194"/>
      <c r="AS13" s="156"/>
      <c r="AT13" s="189" t="s">
        <v>27</v>
      </c>
      <c r="AU13" s="189"/>
      <c r="AV13" s="155"/>
      <c r="AW13" s="93" t="s">
        <v>33</v>
      </c>
      <c r="AX13" s="89" t="s">
        <v>7</v>
      </c>
      <c r="AY13" s="91" t="s">
        <v>7</v>
      </c>
      <c r="AZ13" s="91" t="s">
        <v>8</v>
      </c>
      <c r="BA13" s="89" t="s">
        <v>111</v>
      </c>
    </row>
    <row r="14" spans="1:53" s="91" customFormat="1" ht="30.6" customHeight="1" x14ac:dyDescent="0.2">
      <c r="A14" s="189"/>
      <c r="B14" s="189"/>
      <c r="C14" s="189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151</v>
      </c>
      <c r="K14" s="156" t="s">
        <v>153</v>
      </c>
      <c r="L14" s="156" t="s">
        <v>112</v>
      </c>
      <c r="M14" s="156" t="s">
        <v>113</v>
      </c>
      <c r="N14" s="156" t="s">
        <v>114</v>
      </c>
      <c r="O14" s="156" t="s">
        <v>28</v>
      </c>
      <c r="P14" s="156" t="s">
        <v>31</v>
      </c>
      <c r="Q14" s="156" t="s">
        <v>154</v>
      </c>
      <c r="R14" s="156" t="s">
        <v>155</v>
      </c>
      <c r="S14" s="156" t="s">
        <v>153</v>
      </c>
      <c r="T14" s="156" t="s">
        <v>10</v>
      </c>
      <c r="U14" s="156" t="s">
        <v>156</v>
      </c>
      <c r="V14" s="156" t="s">
        <v>117</v>
      </c>
      <c r="W14" s="156" t="s">
        <v>115</v>
      </c>
      <c r="X14" s="156" t="s">
        <v>112</v>
      </c>
      <c r="Y14" s="156" t="s">
        <v>53</v>
      </c>
      <c r="Z14" s="156" t="s">
        <v>157</v>
      </c>
      <c r="AA14" s="156" t="s">
        <v>118</v>
      </c>
      <c r="AB14" s="156" t="s">
        <v>116</v>
      </c>
      <c r="AC14" s="156" t="s">
        <v>113</v>
      </c>
      <c r="AD14" s="156" t="s">
        <v>14</v>
      </c>
      <c r="AE14" s="156" t="s">
        <v>92</v>
      </c>
      <c r="AF14" s="156" t="s">
        <v>119</v>
      </c>
      <c r="AG14" s="156" t="s">
        <v>120</v>
      </c>
      <c r="AH14" s="156" t="s">
        <v>114</v>
      </c>
      <c r="AI14" s="156" t="s">
        <v>121</v>
      </c>
      <c r="AJ14" s="156" t="s">
        <v>122</v>
      </c>
      <c r="AK14" s="156" t="s">
        <v>126</v>
      </c>
      <c r="AL14" s="156" t="s">
        <v>127</v>
      </c>
      <c r="AM14" s="156" t="s">
        <v>123</v>
      </c>
      <c r="AN14" s="156" t="s">
        <v>124</v>
      </c>
      <c r="AO14" s="156" t="s">
        <v>125</v>
      </c>
      <c r="AP14" s="156" t="s">
        <v>64</v>
      </c>
      <c r="AQ14" s="156" t="s">
        <v>21</v>
      </c>
      <c r="AR14" s="156" t="s">
        <v>22</v>
      </c>
      <c r="AS14" s="156" t="s">
        <v>64</v>
      </c>
      <c r="AT14" s="156" t="s">
        <v>23</v>
      </c>
      <c r="AU14" s="156" t="s">
        <v>24</v>
      </c>
      <c r="AV14" s="155"/>
      <c r="AW14" s="150" t="s">
        <v>34</v>
      </c>
      <c r="AX14" s="90" t="s">
        <v>36</v>
      </c>
      <c r="AY14" s="92" t="s">
        <v>36</v>
      </c>
      <c r="AZ14" s="92" t="s">
        <v>68</v>
      </c>
      <c r="BA14" s="88" t="s">
        <v>15</v>
      </c>
    </row>
    <row r="15" spans="1:53" ht="15" customHeight="1" x14ac:dyDescent="0.2">
      <c r="A15" s="154">
        <v>1</v>
      </c>
      <c r="B15" s="167" t="s">
        <v>173</v>
      </c>
      <c r="C15" s="173"/>
      <c r="D15" s="173"/>
      <c r="E15" s="181"/>
      <c r="F15" s="182"/>
      <c r="G15" s="182"/>
      <c r="H15" s="177"/>
      <c r="I15" s="180"/>
      <c r="J15" s="175"/>
      <c r="K15" s="175"/>
      <c r="L15" s="175"/>
      <c r="M15" s="175"/>
      <c r="N15" s="175"/>
      <c r="O15" s="175"/>
      <c r="P15" s="175"/>
      <c r="Q15" s="96">
        <f t="shared" ref="Q15:Q25" si="1">SUM(O15:P15)</f>
        <v>0</v>
      </c>
      <c r="R15" s="97" t="b">
        <f t="shared" ref="R15:R25" si="2">IF(Q15&gt;0,AVERAGE(O15:P15))</f>
        <v>0</v>
      </c>
      <c r="S15" s="97">
        <f>(R15*K15)/100</f>
        <v>0</v>
      </c>
      <c r="T15" s="175"/>
      <c r="U15" s="175"/>
      <c r="V15" s="96">
        <f t="shared" ref="V15:V25" si="3">SUM(T15:U15)</f>
        <v>0</v>
      </c>
      <c r="W15" s="97" t="b">
        <f t="shared" ref="W15:W25" si="4">IF(V15&gt;0,AVERAGE(T15:U15))</f>
        <v>0</v>
      </c>
      <c r="X15" s="97">
        <f>(W15*L15)/100</f>
        <v>0</v>
      </c>
      <c r="Y15" s="175"/>
      <c r="Z15" s="175"/>
      <c r="AA15" s="96">
        <f t="shared" ref="AA15:AA25" si="5">SUM(Y15:Z15)</f>
        <v>0</v>
      </c>
      <c r="AB15" s="97" t="b">
        <f t="shared" ref="AB15:AB25" si="6">IF(AA15&gt;0,AVERAGE(Y15:Z15))</f>
        <v>0</v>
      </c>
      <c r="AC15" s="97">
        <f t="shared" ref="AC15:AC25" si="7">(AB15*M15)/100</f>
        <v>0</v>
      </c>
      <c r="AD15" s="175"/>
      <c r="AE15" s="175"/>
      <c r="AF15" s="96">
        <f t="shared" ref="AF15:AF25" si="8">SUM(AD15:AE15)</f>
        <v>0</v>
      </c>
      <c r="AG15" s="97" t="b">
        <f t="shared" ref="AG15:AG25" si="9">IF(AF15&gt;0,AVERAGE(AD15:AE15))</f>
        <v>0</v>
      </c>
      <c r="AH15" s="97">
        <f t="shared" ref="AH15:AH25" si="10">(AG15*N15)/100</f>
        <v>0</v>
      </c>
      <c r="AI15" s="97">
        <f>S15+AC15+AH15+X15</f>
        <v>0</v>
      </c>
      <c r="AJ15" s="175"/>
      <c r="AK15" s="175"/>
      <c r="AL15" s="175"/>
      <c r="AM15" s="175"/>
      <c r="AN15" s="175"/>
      <c r="AO15" s="175"/>
      <c r="AP15" s="96">
        <f t="shared" ref="AP15:AP25" si="11">SUM(AM15:AO15)</f>
        <v>0</v>
      </c>
      <c r="AQ15" s="97" t="b">
        <f t="shared" ref="AQ15:AQ25" si="12">IF(AP15&gt;0,AVERAGE(AM15:AO15))</f>
        <v>0</v>
      </c>
      <c r="AR15" s="97">
        <f t="shared" ref="AR15:AR25" si="13">AQ15*0.3</f>
        <v>0</v>
      </c>
      <c r="AS15" s="97">
        <f>Q15+V15+AA15+AF15+AP15</f>
        <v>0</v>
      </c>
      <c r="AT15" s="97" t="b">
        <f t="shared" ref="AT15:AT25" si="14">IF(AS15&gt;0,(AI15+AR15))</f>
        <v>0</v>
      </c>
      <c r="AU15" s="98" t="b">
        <f t="shared" ref="AU15:AU25" si="15">IF(AT15=FALSE,FALSE,IF(AT15&lt;60,"NO SATISFACTORIO",IF(AT15&gt;=90,"SOBRESALIENTE","SATISFACTORIO")))</f>
        <v>0</v>
      </c>
      <c r="AW15" s="95" t="s">
        <v>35</v>
      </c>
      <c r="AX15" s="95" t="s">
        <v>37</v>
      </c>
      <c r="AY15" s="140" t="s">
        <v>37</v>
      </c>
      <c r="AZ15" s="140" t="s">
        <v>52</v>
      </c>
      <c r="BA15" s="99" t="s">
        <v>16</v>
      </c>
    </row>
    <row r="16" spans="1:53" ht="15" customHeight="1" x14ac:dyDescent="0.2">
      <c r="A16" s="154">
        <v>2</v>
      </c>
      <c r="B16" s="167" t="s">
        <v>173</v>
      </c>
      <c r="C16" s="173"/>
      <c r="D16" s="173"/>
      <c r="E16" s="181"/>
      <c r="F16" s="182"/>
      <c r="G16" s="176"/>
      <c r="H16" s="177"/>
      <c r="I16" s="175"/>
      <c r="J16" s="175"/>
      <c r="K16" s="175"/>
      <c r="L16" s="175"/>
      <c r="M16" s="175"/>
      <c r="N16" s="175"/>
      <c r="O16" s="175"/>
      <c r="P16" s="175"/>
      <c r="Q16" s="96">
        <f t="shared" si="1"/>
        <v>0</v>
      </c>
      <c r="R16" s="97" t="b">
        <f t="shared" si="2"/>
        <v>0</v>
      </c>
      <c r="S16" s="97">
        <f>(R16*K16)/100</f>
        <v>0</v>
      </c>
      <c r="T16" s="175"/>
      <c r="U16" s="175"/>
      <c r="V16" s="96">
        <f t="shared" si="3"/>
        <v>0</v>
      </c>
      <c r="W16" s="97" t="b">
        <f t="shared" si="4"/>
        <v>0</v>
      </c>
      <c r="X16" s="97">
        <f>(W16*L16)/100</f>
        <v>0</v>
      </c>
      <c r="Y16" s="175"/>
      <c r="Z16" s="175"/>
      <c r="AA16" s="96">
        <f t="shared" si="5"/>
        <v>0</v>
      </c>
      <c r="AB16" s="97" t="b">
        <f t="shared" si="6"/>
        <v>0</v>
      </c>
      <c r="AC16" s="97">
        <f t="shared" si="7"/>
        <v>0</v>
      </c>
      <c r="AD16" s="175"/>
      <c r="AE16" s="175"/>
      <c r="AF16" s="96">
        <f t="shared" si="8"/>
        <v>0</v>
      </c>
      <c r="AG16" s="97" t="b">
        <f t="shared" si="9"/>
        <v>0</v>
      </c>
      <c r="AH16" s="97">
        <f t="shared" si="10"/>
        <v>0</v>
      </c>
      <c r="AI16" s="97">
        <f>S16+AC16+AH16+X16</f>
        <v>0</v>
      </c>
      <c r="AJ16" s="173"/>
      <c r="AK16" s="175"/>
      <c r="AL16" s="173"/>
      <c r="AM16" s="175"/>
      <c r="AN16" s="175"/>
      <c r="AO16" s="175"/>
      <c r="AP16" s="96">
        <f t="shared" si="11"/>
        <v>0</v>
      </c>
      <c r="AQ16" s="97" t="b">
        <f t="shared" si="12"/>
        <v>0</v>
      </c>
      <c r="AR16" s="97">
        <f t="shared" si="13"/>
        <v>0</v>
      </c>
      <c r="AS16" s="97">
        <f t="shared" ref="AS16:AS25" si="16">Q16+V16+AA16+AF16+AP16</f>
        <v>0</v>
      </c>
      <c r="AT16" s="97" t="b">
        <f t="shared" si="14"/>
        <v>0</v>
      </c>
      <c r="AU16" s="98" t="b">
        <f t="shared" si="15"/>
        <v>0</v>
      </c>
      <c r="AW16" s="95"/>
      <c r="AX16" s="95"/>
      <c r="AY16" s="140"/>
      <c r="AZ16" s="140" t="s">
        <v>51</v>
      </c>
      <c r="BA16" s="99" t="s">
        <v>17</v>
      </c>
    </row>
    <row r="17" spans="1:53" ht="15" customHeight="1" x14ac:dyDescent="0.2">
      <c r="A17" s="154">
        <v>3</v>
      </c>
      <c r="B17" s="167" t="s">
        <v>173</v>
      </c>
      <c r="C17" s="171"/>
      <c r="D17" s="173"/>
      <c r="E17" s="170"/>
      <c r="F17" s="179"/>
      <c r="G17" s="174"/>
      <c r="H17" s="172"/>
      <c r="I17" s="171"/>
      <c r="J17" s="171"/>
      <c r="K17" s="170"/>
      <c r="L17" s="170"/>
      <c r="M17" s="170"/>
      <c r="N17" s="170"/>
      <c r="O17" s="170"/>
      <c r="P17" s="170"/>
      <c r="Q17" s="96">
        <f t="shared" si="1"/>
        <v>0</v>
      </c>
      <c r="R17" s="97" t="b">
        <f t="shared" si="2"/>
        <v>0</v>
      </c>
      <c r="S17" s="97">
        <f t="shared" ref="S17:S25" si="17">(R17*K17)/100</f>
        <v>0</v>
      </c>
      <c r="T17" s="170"/>
      <c r="U17" s="170"/>
      <c r="V17" s="96">
        <f t="shared" si="3"/>
        <v>0</v>
      </c>
      <c r="W17" s="97" t="b">
        <f t="shared" si="4"/>
        <v>0</v>
      </c>
      <c r="X17" s="97">
        <f t="shared" ref="X17:X25" si="18">(W17*L17)/100</f>
        <v>0</v>
      </c>
      <c r="Y17" s="170"/>
      <c r="Z17" s="170"/>
      <c r="AA17" s="96">
        <f t="shared" si="5"/>
        <v>0</v>
      </c>
      <c r="AB17" s="97" t="b">
        <f t="shared" si="6"/>
        <v>0</v>
      </c>
      <c r="AC17" s="97">
        <f t="shared" si="7"/>
        <v>0</v>
      </c>
      <c r="AD17" s="170"/>
      <c r="AE17" s="170"/>
      <c r="AF17" s="96">
        <f t="shared" si="8"/>
        <v>0</v>
      </c>
      <c r="AG17" s="97" t="b">
        <f t="shared" si="9"/>
        <v>0</v>
      </c>
      <c r="AH17" s="97">
        <f t="shared" si="10"/>
        <v>0</v>
      </c>
      <c r="AI17" s="97">
        <f t="shared" ref="AI17:AI25" si="19">S17+AC17+AH17+X17</f>
        <v>0</v>
      </c>
      <c r="AJ17" s="170"/>
      <c r="AK17" s="170"/>
      <c r="AL17" s="170"/>
      <c r="AM17" s="170"/>
      <c r="AN17" s="170"/>
      <c r="AO17" s="170"/>
      <c r="AP17" s="96">
        <f t="shared" si="11"/>
        <v>0</v>
      </c>
      <c r="AQ17" s="97" t="b">
        <f t="shared" si="12"/>
        <v>0</v>
      </c>
      <c r="AR17" s="97">
        <f t="shared" si="13"/>
        <v>0</v>
      </c>
      <c r="AS17" s="97">
        <f t="shared" si="16"/>
        <v>0</v>
      </c>
      <c r="AT17" s="97" t="b">
        <f t="shared" si="14"/>
        <v>0</v>
      </c>
      <c r="AU17" s="98" t="b">
        <f t="shared" si="15"/>
        <v>0</v>
      </c>
      <c r="AW17" s="95"/>
      <c r="AX17" s="95"/>
      <c r="BA17" s="99" t="s">
        <v>18</v>
      </c>
    </row>
    <row r="18" spans="1:53" ht="15" customHeight="1" x14ac:dyDescent="0.2">
      <c r="A18" s="154">
        <v>4</v>
      </c>
      <c r="B18" s="167" t="s">
        <v>173</v>
      </c>
      <c r="C18" s="173"/>
      <c r="D18" s="173"/>
      <c r="E18" s="175"/>
      <c r="F18" s="179"/>
      <c r="G18" s="176"/>
      <c r="H18" s="177"/>
      <c r="I18" s="173"/>
      <c r="J18" s="175"/>
      <c r="K18" s="175"/>
      <c r="L18" s="175"/>
      <c r="M18" s="175"/>
      <c r="N18" s="175"/>
      <c r="O18" s="175"/>
      <c r="P18" s="175"/>
      <c r="Q18" s="96">
        <f t="shared" si="1"/>
        <v>0</v>
      </c>
      <c r="R18" s="97" t="b">
        <f t="shared" si="2"/>
        <v>0</v>
      </c>
      <c r="S18" s="97">
        <f t="shared" si="17"/>
        <v>0</v>
      </c>
      <c r="T18" s="175"/>
      <c r="U18" s="175"/>
      <c r="V18" s="96">
        <f t="shared" si="3"/>
        <v>0</v>
      </c>
      <c r="W18" s="97" t="b">
        <f t="shared" si="4"/>
        <v>0</v>
      </c>
      <c r="X18" s="97">
        <f t="shared" si="18"/>
        <v>0</v>
      </c>
      <c r="Y18" s="175"/>
      <c r="Z18" s="175"/>
      <c r="AA18" s="96">
        <f t="shared" si="5"/>
        <v>0</v>
      </c>
      <c r="AB18" s="97" t="b">
        <f t="shared" si="6"/>
        <v>0</v>
      </c>
      <c r="AC18" s="97">
        <f t="shared" si="7"/>
        <v>0</v>
      </c>
      <c r="AD18" s="175"/>
      <c r="AE18" s="175"/>
      <c r="AF18" s="96">
        <f t="shared" si="8"/>
        <v>0</v>
      </c>
      <c r="AG18" s="97" t="b">
        <f t="shared" si="9"/>
        <v>0</v>
      </c>
      <c r="AH18" s="97">
        <f t="shared" si="10"/>
        <v>0</v>
      </c>
      <c r="AI18" s="97">
        <f t="shared" si="19"/>
        <v>0</v>
      </c>
      <c r="AJ18" s="175"/>
      <c r="AK18" s="175"/>
      <c r="AL18" s="175"/>
      <c r="AM18" s="175"/>
      <c r="AN18" s="175"/>
      <c r="AO18" s="175"/>
      <c r="AP18" s="96">
        <f t="shared" si="11"/>
        <v>0</v>
      </c>
      <c r="AQ18" s="97" t="b">
        <f t="shared" si="12"/>
        <v>0</v>
      </c>
      <c r="AR18" s="97">
        <f t="shared" si="13"/>
        <v>0</v>
      </c>
      <c r="AS18" s="97">
        <f t="shared" si="16"/>
        <v>0</v>
      </c>
      <c r="AT18" s="97" t="b">
        <f t="shared" si="14"/>
        <v>0</v>
      </c>
      <c r="AU18" s="98" t="b">
        <f t="shared" si="15"/>
        <v>0</v>
      </c>
      <c r="AW18" s="95"/>
      <c r="AX18" s="95"/>
      <c r="BA18" s="99" t="s">
        <v>93</v>
      </c>
    </row>
    <row r="19" spans="1:53" ht="15" customHeight="1" x14ac:dyDescent="0.2">
      <c r="A19" s="154">
        <v>5</v>
      </c>
      <c r="B19" s="167"/>
      <c r="C19" s="173"/>
      <c r="D19" s="173"/>
      <c r="E19" s="175"/>
      <c r="F19" s="179"/>
      <c r="G19" s="176"/>
      <c r="H19" s="177"/>
      <c r="I19" s="173"/>
      <c r="J19" s="173"/>
      <c r="K19" s="175"/>
      <c r="L19" s="175"/>
      <c r="M19" s="175"/>
      <c r="N19" s="175"/>
      <c r="O19" s="175"/>
      <c r="P19" s="175"/>
      <c r="Q19" s="96">
        <f t="shared" si="1"/>
        <v>0</v>
      </c>
      <c r="R19" s="97" t="b">
        <f t="shared" si="2"/>
        <v>0</v>
      </c>
      <c r="S19" s="97">
        <f t="shared" si="17"/>
        <v>0</v>
      </c>
      <c r="T19" s="175"/>
      <c r="U19" s="175"/>
      <c r="V19" s="96">
        <f t="shared" si="3"/>
        <v>0</v>
      </c>
      <c r="W19" s="97" t="b">
        <f t="shared" si="4"/>
        <v>0</v>
      </c>
      <c r="X19" s="97">
        <f t="shared" si="18"/>
        <v>0</v>
      </c>
      <c r="Y19" s="175"/>
      <c r="Z19" s="175"/>
      <c r="AA19" s="96">
        <f t="shared" si="5"/>
        <v>0</v>
      </c>
      <c r="AB19" s="97" t="b">
        <f t="shared" si="6"/>
        <v>0</v>
      </c>
      <c r="AC19" s="97">
        <f t="shared" si="7"/>
        <v>0</v>
      </c>
      <c r="AD19" s="175"/>
      <c r="AE19" s="175"/>
      <c r="AF19" s="96">
        <f t="shared" si="8"/>
        <v>0</v>
      </c>
      <c r="AG19" s="97" t="b">
        <f t="shared" si="9"/>
        <v>0</v>
      </c>
      <c r="AH19" s="97">
        <f t="shared" si="10"/>
        <v>0</v>
      </c>
      <c r="AI19" s="97">
        <f t="shared" si="19"/>
        <v>0</v>
      </c>
      <c r="AJ19" s="175"/>
      <c r="AK19" s="175"/>
      <c r="AL19" s="175"/>
      <c r="AM19" s="175"/>
      <c r="AN19" s="175"/>
      <c r="AO19" s="175"/>
      <c r="AP19" s="96">
        <f t="shared" si="11"/>
        <v>0</v>
      </c>
      <c r="AQ19" s="97" t="b">
        <f t="shared" si="12"/>
        <v>0</v>
      </c>
      <c r="AR19" s="97">
        <f t="shared" si="13"/>
        <v>0</v>
      </c>
      <c r="AS19" s="97">
        <f t="shared" si="16"/>
        <v>0</v>
      </c>
      <c r="AT19" s="97" t="b">
        <f t="shared" si="14"/>
        <v>0</v>
      </c>
      <c r="AU19" s="98" t="b">
        <f t="shared" si="15"/>
        <v>0</v>
      </c>
      <c r="AW19" s="95"/>
      <c r="AX19" s="95"/>
      <c r="BA19" s="99" t="s">
        <v>19</v>
      </c>
    </row>
    <row r="20" spans="1:53" ht="15" customHeight="1" x14ac:dyDescent="0.2">
      <c r="A20" s="154">
        <v>6</v>
      </c>
      <c r="B20" s="167"/>
      <c r="C20" s="173"/>
      <c r="D20" s="173"/>
      <c r="E20" s="175"/>
      <c r="F20" s="176"/>
      <c r="G20" s="176"/>
      <c r="H20" s="177"/>
      <c r="I20" s="173"/>
      <c r="J20" s="173"/>
      <c r="K20" s="175"/>
      <c r="L20" s="175"/>
      <c r="M20" s="175"/>
      <c r="N20" s="175"/>
      <c r="O20" s="175"/>
      <c r="P20" s="175"/>
      <c r="Q20" s="96">
        <f t="shared" si="1"/>
        <v>0</v>
      </c>
      <c r="R20" s="97" t="b">
        <f t="shared" si="2"/>
        <v>0</v>
      </c>
      <c r="S20" s="97">
        <f t="shared" si="17"/>
        <v>0</v>
      </c>
      <c r="T20" s="175"/>
      <c r="U20" s="175"/>
      <c r="V20" s="96">
        <f t="shared" si="3"/>
        <v>0</v>
      </c>
      <c r="W20" s="97" t="b">
        <f t="shared" si="4"/>
        <v>0</v>
      </c>
      <c r="X20" s="97">
        <f t="shared" si="18"/>
        <v>0</v>
      </c>
      <c r="Y20" s="175"/>
      <c r="Z20" s="175"/>
      <c r="AA20" s="96">
        <f t="shared" si="5"/>
        <v>0</v>
      </c>
      <c r="AB20" s="97" t="b">
        <f t="shared" si="6"/>
        <v>0</v>
      </c>
      <c r="AC20" s="97">
        <f t="shared" si="7"/>
        <v>0</v>
      </c>
      <c r="AD20" s="175"/>
      <c r="AE20" s="175"/>
      <c r="AF20" s="96">
        <f t="shared" si="8"/>
        <v>0</v>
      </c>
      <c r="AG20" s="97" t="b">
        <f t="shared" si="9"/>
        <v>0</v>
      </c>
      <c r="AH20" s="97">
        <f t="shared" si="10"/>
        <v>0</v>
      </c>
      <c r="AI20" s="97">
        <f t="shared" si="19"/>
        <v>0</v>
      </c>
      <c r="AJ20" s="175"/>
      <c r="AK20" s="175"/>
      <c r="AL20" s="175"/>
      <c r="AM20" s="175"/>
      <c r="AN20" s="175"/>
      <c r="AO20" s="175"/>
      <c r="AP20" s="96">
        <f t="shared" si="11"/>
        <v>0</v>
      </c>
      <c r="AQ20" s="97" t="b">
        <f t="shared" si="12"/>
        <v>0</v>
      </c>
      <c r="AR20" s="97">
        <f t="shared" si="13"/>
        <v>0</v>
      </c>
      <c r="AS20" s="97">
        <f t="shared" si="16"/>
        <v>0</v>
      </c>
      <c r="AT20" s="97" t="b">
        <f t="shared" si="14"/>
        <v>0</v>
      </c>
      <c r="AU20" s="98" t="b">
        <f t="shared" si="15"/>
        <v>0</v>
      </c>
      <c r="AW20" s="95"/>
      <c r="AX20" s="95"/>
      <c r="BA20" s="99" t="s">
        <v>20</v>
      </c>
    </row>
    <row r="21" spans="1:53" ht="15" customHeight="1" x14ac:dyDescent="0.2">
      <c r="A21" s="154">
        <v>7</v>
      </c>
      <c r="B21" s="167"/>
      <c r="C21" s="173"/>
      <c r="D21" s="173"/>
      <c r="E21" s="175"/>
      <c r="F21" s="179"/>
      <c r="G21" s="176"/>
      <c r="H21" s="177"/>
      <c r="I21" s="173"/>
      <c r="J21" s="173"/>
      <c r="K21" s="175"/>
      <c r="L21" s="175"/>
      <c r="M21" s="175"/>
      <c r="N21" s="175"/>
      <c r="O21" s="175"/>
      <c r="P21" s="175"/>
      <c r="Q21" s="96">
        <f t="shared" si="1"/>
        <v>0</v>
      </c>
      <c r="R21" s="97" t="b">
        <f t="shared" si="2"/>
        <v>0</v>
      </c>
      <c r="S21" s="97">
        <f t="shared" si="17"/>
        <v>0</v>
      </c>
      <c r="T21" s="175"/>
      <c r="U21" s="175"/>
      <c r="V21" s="96">
        <f t="shared" si="3"/>
        <v>0</v>
      </c>
      <c r="W21" s="97" t="b">
        <f t="shared" si="4"/>
        <v>0</v>
      </c>
      <c r="X21" s="97">
        <f t="shared" si="18"/>
        <v>0</v>
      </c>
      <c r="Y21" s="175"/>
      <c r="Z21" s="175"/>
      <c r="AA21" s="96">
        <f t="shared" si="5"/>
        <v>0</v>
      </c>
      <c r="AB21" s="97" t="b">
        <f t="shared" si="6"/>
        <v>0</v>
      </c>
      <c r="AC21" s="97">
        <f t="shared" si="7"/>
        <v>0</v>
      </c>
      <c r="AD21" s="175"/>
      <c r="AE21" s="175"/>
      <c r="AF21" s="96">
        <f t="shared" si="8"/>
        <v>0</v>
      </c>
      <c r="AG21" s="97" t="b">
        <f t="shared" si="9"/>
        <v>0</v>
      </c>
      <c r="AH21" s="97">
        <f t="shared" si="10"/>
        <v>0</v>
      </c>
      <c r="AI21" s="97">
        <f t="shared" si="19"/>
        <v>0</v>
      </c>
      <c r="AJ21" s="175"/>
      <c r="AK21" s="175"/>
      <c r="AL21" s="175"/>
      <c r="AM21" s="175"/>
      <c r="AN21" s="175"/>
      <c r="AO21" s="175"/>
      <c r="AP21" s="96">
        <f t="shared" si="11"/>
        <v>0</v>
      </c>
      <c r="AQ21" s="97" t="b">
        <f t="shared" si="12"/>
        <v>0</v>
      </c>
      <c r="AR21" s="97">
        <f t="shared" si="13"/>
        <v>0</v>
      </c>
      <c r="AS21" s="97">
        <f t="shared" si="16"/>
        <v>0</v>
      </c>
      <c r="AT21" s="97" t="b">
        <f t="shared" si="14"/>
        <v>0</v>
      </c>
      <c r="AU21" s="98" t="b">
        <f t="shared" si="15"/>
        <v>0</v>
      </c>
      <c r="AW21" s="95"/>
      <c r="AX21" s="95"/>
    </row>
    <row r="22" spans="1:53" ht="15" customHeight="1" x14ac:dyDescent="0.2">
      <c r="A22" s="154">
        <v>8</v>
      </c>
      <c r="B22" s="167"/>
      <c r="C22" s="173"/>
      <c r="D22" s="173"/>
      <c r="E22" s="175"/>
      <c r="F22" s="178"/>
      <c r="G22" s="176"/>
      <c r="H22" s="177"/>
      <c r="I22" s="173"/>
      <c r="J22" s="173"/>
      <c r="K22" s="175"/>
      <c r="L22" s="175"/>
      <c r="M22" s="175"/>
      <c r="N22" s="175"/>
      <c r="O22" s="175"/>
      <c r="P22" s="175"/>
      <c r="Q22" s="96">
        <f t="shared" si="1"/>
        <v>0</v>
      </c>
      <c r="R22" s="97" t="b">
        <f t="shared" si="2"/>
        <v>0</v>
      </c>
      <c r="S22" s="97">
        <f t="shared" si="17"/>
        <v>0</v>
      </c>
      <c r="T22" s="175"/>
      <c r="U22" s="175"/>
      <c r="V22" s="96">
        <f t="shared" si="3"/>
        <v>0</v>
      </c>
      <c r="W22" s="97" t="b">
        <f t="shared" si="4"/>
        <v>0</v>
      </c>
      <c r="X22" s="97">
        <f t="shared" si="18"/>
        <v>0</v>
      </c>
      <c r="Y22" s="175"/>
      <c r="Z22" s="175"/>
      <c r="AA22" s="96">
        <f t="shared" si="5"/>
        <v>0</v>
      </c>
      <c r="AB22" s="97" t="b">
        <f t="shared" si="6"/>
        <v>0</v>
      </c>
      <c r="AC22" s="97">
        <f t="shared" si="7"/>
        <v>0</v>
      </c>
      <c r="AD22" s="175"/>
      <c r="AE22" s="175"/>
      <c r="AF22" s="96">
        <f t="shared" si="8"/>
        <v>0</v>
      </c>
      <c r="AG22" s="97" t="b">
        <f t="shared" si="9"/>
        <v>0</v>
      </c>
      <c r="AH22" s="97">
        <f t="shared" si="10"/>
        <v>0</v>
      </c>
      <c r="AI22" s="97">
        <f t="shared" si="19"/>
        <v>0</v>
      </c>
      <c r="AJ22" s="173"/>
      <c r="AK22" s="173"/>
      <c r="AL22" s="173"/>
      <c r="AM22" s="175"/>
      <c r="AN22" s="175"/>
      <c r="AO22" s="175"/>
      <c r="AP22" s="96">
        <f t="shared" si="11"/>
        <v>0</v>
      </c>
      <c r="AQ22" s="97" t="b">
        <f t="shared" si="12"/>
        <v>0</v>
      </c>
      <c r="AR22" s="97">
        <f t="shared" si="13"/>
        <v>0</v>
      </c>
      <c r="AS22" s="97">
        <f t="shared" si="16"/>
        <v>0</v>
      </c>
      <c r="AT22" s="97" t="b">
        <f t="shared" si="14"/>
        <v>0</v>
      </c>
      <c r="AU22" s="98" t="b">
        <f t="shared" si="15"/>
        <v>0</v>
      </c>
      <c r="AW22" s="95"/>
      <c r="AX22" s="95"/>
    </row>
    <row r="23" spans="1:53" ht="15" customHeight="1" x14ac:dyDescent="0.2">
      <c r="A23" s="154">
        <v>9</v>
      </c>
      <c r="B23" s="167"/>
      <c r="C23" s="175"/>
      <c r="D23" s="173"/>
      <c r="E23" s="175"/>
      <c r="F23" s="178"/>
      <c r="G23" s="178"/>
      <c r="H23" s="177"/>
      <c r="I23" s="175"/>
      <c r="J23" s="175"/>
      <c r="K23" s="175"/>
      <c r="L23" s="175"/>
      <c r="M23" s="175"/>
      <c r="N23" s="175"/>
      <c r="O23" s="175"/>
      <c r="P23" s="175"/>
      <c r="Q23" s="96">
        <f t="shared" si="1"/>
        <v>0</v>
      </c>
      <c r="R23" s="97" t="b">
        <f t="shared" si="2"/>
        <v>0</v>
      </c>
      <c r="S23" s="97">
        <f t="shared" si="17"/>
        <v>0</v>
      </c>
      <c r="T23" s="175"/>
      <c r="U23" s="175"/>
      <c r="V23" s="96">
        <f t="shared" si="3"/>
        <v>0</v>
      </c>
      <c r="W23" s="97" t="b">
        <f t="shared" si="4"/>
        <v>0</v>
      </c>
      <c r="X23" s="97">
        <f t="shared" si="18"/>
        <v>0</v>
      </c>
      <c r="Y23" s="175"/>
      <c r="Z23" s="175"/>
      <c r="AA23" s="96">
        <f t="shared" si="5"/>
        <v>0</v>
      </c>
      <c r="AB23" s="97" t="b">
        <f t="shared" si="6"/>
        <v>0</v>
      </c>
      <c r="AC23" s="97">
        <f t="shared" si="7"/>
        <v>0</v>
      </c>
      <c r="AD23" s="175"/>
      <c r="AE23" s="175"/>
      <c r="AF23" s="96">
        <f t="shared" si="8"/>
        <v>0</v>
      </c>
      <c r="AG23" s="97" t="b">
        <f t="shared" si="9"/>
        <v>0</v>
      </c>
      <c r="AH23" s="97">
        <f t="shared" si="10"/>
        <v>0</v>
      </c>
      <c r="AI23" s="97">
        <f t="shared" si="19"/>
        <v>0</v>
      </c>
      <c r="AJ23" s="175"/>
      <c r="AK23" s="175"/>
      <c r="AL23" s="175"/>
      <c r="AM23" s="175"/>
      <c r="AN23" s="175"/>
      <c r="AO23" s="175"/>
      <c r="AP23" s="96">
        <f t="shared" si="11"/>
        <v>0</v>
      </c>
      <c r="AQ23" s="97" t="b">
        <f t="shared" si="12"/>
        <v>0</v>
      </c>
      <c r="AR23" s="97">
        <f t="shared" si="13"/>
        <v>0</v>
      </c>
      <c r="AS23" s="97">
        <f t="shared" si="16"/>
        <v>0</v>
      </c>
      <c r="AT23" s="97" t="b">
        <f t="shared" si="14"/>
        <v>0</v>
      </c>
      <c r="AU23" s="98" t="b">
        <f t="shared" si="15"/>
        <v>0</v>
      </c>
      <c r="AW23" s="95"/>
      <c r="AX23" s="95"/>
    </row>
    <row r="24" spans="1:53" ht="15" customHeight="1" x14ac:dyDescent="0.2">
      <c r="A24" s="154">
        <v>10</v>
      </c>
      <c r="B24" s="167"/>
      <c r="C24" s="175"/>
      <c r="D24" s="173"/>
      <c r="E24" s="175"/>
      <c r="F24" s="179"/>
      <c r="G24" s="176"/>
      <c r="H24" s="177"/>
      <c r="I24" s="175"/>
      <c r="J24" s="175"/>
      <c r="K24" s="175"/>
      <c r="L24" s="175"/>
      <c r="M24" s="175"/>
      <c r="N24" s="175"/>
      <c r="O24" s="175"/>
      <c r="P24" s="175"/>
      <c r="Q24" s="96">
        <f t="shared" si="1"/>
        <v>0</v>
      </c>
      <c r="R24" s="97" t="b">
        <f t="shared" si="2"/>
        <v>0</v>
      </c>
      <c r="S24" s="97">
        <f t="shared" si="17"/>
        <v>0</v>
      </c>
      <c r="T24" s="175"/>
      <c r="U24" s="175"/>
      <c r="V24" s="96">
        <f t="shared" si="3"/>
        <v>0</v>
      </c>
      <c r="W24" s="97" t="b">
        <f t="shared" si="4"/>
        <v>0</v>
      </c>
      <c r="X24" s="97">
        <f t="shared" si="18"/>
        <v>0</v>
      </c>
      <c r="Y24" s="175"/>
      <c r="Z24" s="175"/>
      <c r="AA24" s="96">
        <f t="shared" si="5"/>
        <v>0</v>
      </c>
      <c r="AB24" s="97" t="b">
        <f t="shared" si="6"/>
        <v>0</v>
      </c>
      <c r="AC24" s="97">
        <f t="shared" si="7"/>
        <v>0</v>
      </c>
      <c r="AD24" s="175"/>
      <c r="AE24" s="175"/>
      <c r="AF24" s="96">
        <f t="shared" si="8"/>
        <v>0</v>
      </c>
      <c r="AG24" s="97" t="b">
        <f t="shared" si="9"/>
        <v>0</v>
      </c>
      <c r="AH24" s="97">
        <f t="shared" si="10"/>
        <v>0</v>
      </c>
      <c r="AI24" s="97">
        <f t="shared" si="19"/>
        <v>0</v>
      </c>
      <c r="AJ24" s="175"/>
      <c r="AK24" s="175"/>
      <c r="AL24" s="175"/>
      <c r="AM24" s="175"/>
      <c r="AN24" s="175"/>
      <c r="AO24" s="175"/>
      <c r="AP24" s="96">
        <f t="shared" si="11"/>
        <v>0</v>
      </c>
      <c r="AQ24" s="97" t="b">
        <f t="shared" si="12"/>
        <v>0</v>
      </c>
      <c r="AR24" s="97">
        <f t="shared" si="13"/>
        <v>0</v>
      </c>
      <c r="AS24" s="97">
        <f t="shared" si="16"/>
        <v>0</v>
      </c>
      <c r="AT24" s="97" t="b">
        <f t="shared" si="14"/>
        <v>0</v>
      </c>
      <c r="AU24" s="98" t="b">
        <f t="shared" si="15"/>
        <v>0</v>
      </c>
      <c r="AW24" s="95"/>
      <c r="AX24" s="95"/>
    </row>
    <row r="25" spans="1:53" ht="15" customHeight="1" x14ac:dyDescent="0.2">
      <c r="A25" s="154">
        <v>11</v>
      </c>
      <c r="B25" s="167"/>
      <c r="C25" s="170"/>
      <c r="D25" s="173"/>
      <c r="E25" s="175"/>
      <c r="F25" s="168"/>
      <c r="G25" s="178"/>
      <c r="H25" s="177"/>
      <c r="I25" s="175"/>
      <c r="J25" s="175"/>
      <c r="K25" s="175"/>
      <c r="L25" s="175"/>
      <c r="M25" s="175"/>
      <c r="N25" s="175"/>
      <c r="O25" s="170"/>
      <c r="P25" s="175"/>
      <c r="Q25" s="96">
        <f t="shared" si="1"/>
        <v>0</v>
      </c>
      <c r="R25" s="97" t="b">
        <f t="shared" si="2"/>
        <v>0</v>
      </c>
      <c r="S25" s="97">
        <f t="shared" si="17"/>
        <v>0</v>
      </c>
      <c r="T25" s="175"/>
      <c r="U25" s="175"/>
      <c r="V25" s="96">
        <f t="shared" si="3"/>
        <v>0</v>
      </c>
      <c r="W25" s="97" t="b">
        <f t="shared" si="4"/>
        <v>0</v>
      </c>
      <c r="X25" s="97">
        <f t="shared" si="18"/>
        <v>0</v>
      </c>
      <c r="Y25" s="170"/>
      <c r="Z25" s="175"/>
      <c r="AA25" s="96">
        <f t="shared" si="5"/>
        <v>0</v>
      </c>
      <c r="AB25" s="97" t="b">
        <f t="shared" si="6"/>
        <v>0</v>
      </c>
      <c r="AC25" s="97">
        <f t="shared" si="7"/>
        <v>0</v>
      </c>
      <c r="AD25" s="175"/>
      <c r="AE25" s="175"/>
      <c r="AF25" s="96">
        <f t="shared" si="8"/>
        <v>0</v>
      </c>
      <c r="AG25" s="97" t="b">
        <f t="shared" si="9"/>
        <v>0</v>
      </c>
      <c r="AH25" s="97">
        <f t="shared" si="10"/>
        <v>0</v>
      </c>
      <c r="AI25" s="97">
        <f t="shared" si="19"/>
        <v>0</v>
      </c>
      <c r="AJ25" s="175"/>
      <c r="AK25" s="175"/>
      <c r="AL25" s="175"/>
      <c r="AM25" s="175"/>
      <c r="AN25" s="175"/>
      <c r="AO25" s="175"/>
      <c r="AP25" s="96">
        <f t="shared" si="11"/>
        <v>0</v>
      </c>
      <c r="AQ25" s="97" t="b">
        <f t="shared" si="12"/>
        <v>0</v>
      </c>
      <c r="AR25" s="97">
        <f t="shared" si="13"/>
        <v>0</v>
      </c>
      <c r="AS25" s="97">
        <f t="shared" si="16"/>
        <v>0</v>
      </c>
      <c r="AT25" s="97" t="b">
        <f t="shared" si="14"/>
        <v>0</v>
      </c>
      <c r="AU25" s="98" t="b">
        <f t="shared" si="15"/>
        <v>0</v>
      </c>
      <c r="AW25" s="95"/>
      <c r="AX25" s="95"/>
    </row>
  </sheetData>
  <autoFilter ref="A13:AU25" xr:uid="{00000000-0009-0000-0000-000001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P14:AR25 AD1:AE14 T1:U14 Y1:Z14 I4:I14 J1:P14 AJ1:AO14 A1:H14 AS1:IV25 V1:X25 AA1:AC25 AF1:AI25 Q1:S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 xr:uid="{00000000-0002-0000-01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 xr:uid="{00000000-0002-0000-0100-000001000000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00000000-0002-0000-0100-000002000000}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 xr:uid="{00000000-0002-0000-0100-000003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00000000-0002-0000-0100-000004000000}"/>
    <dataValidation type="list" allowBlank="1" showInputMessage="1" showErrorMessage="1" promptTitle="ZONA" prompt="Seleccione la zona en la que se ubica el establecimiento educativo." sqref="I15:I25" xr:uid="{00000000-0002-0000-0100-000005000000}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 xr:uid="{00000000-0002-0000-0100-000006000000}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00000000-0002-0000-0100-000007000000}"/>
    <dataValidation allowBlank="1" showInputMessage="1" showErrorMessage="1" promptTitle="ESTABLECIMIENTO EDUCATIVO" prompt="Escriba el nombre del establecimiento educativo en el que labora el docente evaluado." sqref="G15:G25" xr:uid="{00000000-0002-0000-0100-000008000000}"/>
    <dataValidation allowBlank="1" showInputMessage="1" showErrorMessage="1" promptTitle="Código DANE" prompt="Escriba el código DANE del establecimiento educativo en el que labora el docente evaluado." sqref="H15:H25" xr:uid="{00000000-0002-0000-0100-000009000000}"/>
    <dataValidation allowBlank="1" showInputMessage="1" showErrorMessage="1" promptTitle="ENTIDAD TERRITORIAL CERTIFICADA" prompt="Escriba el nombre de la entidad territorial certificada." sqref="B15:B25" xr:uid="{00000000-0002-0000-0100-00000A000000}"/>
    <dataValidation allowBlank="1" showInputMessage="1" showErrorMessage="1" promptTitle="MUNICIPIO" prompt="Escriba el nombre del municipio en el que labora el docente evaluado." sqref="C15:C25" xr:uid="{00000000-0002-0000-0100-00000B000000}"/>
    <dataValidation type="list" allowBlank="1" showInputMessage="1" showErrorMessage="1" promptTitle="CARGO" prompt="Seleccione el cargo que desempeña el directivo docente evaluado." sqref="J15:J25" xr:uid="{00000000-0002-0000-0100-00000C000000}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autoPageBreaks="0"/>
  </sheetPr>
  <dimension ref="A1:O101"/>
  <sheetViews>
    <sheetView showRowColHeaders="0" showZeros="0" view="pageBreakPreview" zoomScaleNormal="90" zoomScaleSheetLayoutView="100" workbookViewId="0">
      <selection activeCell="K87" sqref="K87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26"/>
      <c r="D1" s="226"/>
      <c r="E1" s="215" t="s">
        <v>29</v>
      </c>
      <c r="F1" s="215"/>
      <c r="G1" s="215"/>
      <c r="H1" s="215"/>
      <c r="I1" s="215"/>
      <c r="J1" s="215"/>
      <c r="K1" s="215"/>
      <c r="L1" s="215"/>
      <c r="M1" s="3"/>
      <c r="N1" s="4"/>
    </row>
    <row r="2" spans="1:14" s="10" customFormat="1" ht="13.5" customHeight="1" x14ac:dyDescent="0.2">
      <c r="A2" s="6"/>
      <c r="B2" s="7"/>
      <c r="C2" s="227"/>
      <c r="D2" s="227"/>
      <c r="E2" s="222" t="s">
        <v>58</v>
      </c>
      <c r="F2" s="222"/>
      <c r="G2" s="222"/>
      <c r="H2" s="222"/>
      <c r="I2" s="222"/>
      <c r="J2" s="222"/>
      <c r="K2" s="222"/>
      <c r="L2" s="222"/>
      <c r="M2" s="8"/>
      <c r="N2" s="9"/>
    </row>
    <row r="3" spans="1:14" s="10" customFormat="1" ht="13.5" customHeight="1" x14ac:dyDescent="0.2">
      <c r="A3" s="6"/>
      <c r="B3" s="7"/>
      <c r="C3" s="227"/>
      <c r="D3" s="227"/>
      <c r="E3" s="222" t="s">
        <v>174</v>
      </c>
      <c r="F3" s="222"/>
      <c r="G3" s="222"/>
      <c r="H3" s="222"/>
      <c r="I3" s="222"/>
      <c r="J3" s="222"/>
      <c r="K3" s="222"/>
      <c r="L3" s="222"/>
      <c r="M3" s="8"/>
      <c r="N3" s="9"/>
    </row>
    <row r="4" spans="1:14" s="10" customFormat="1" ht="13.5" customHeight="1" x14ac:dyDescent="0.2">
      <c r="A4" s="6"/>
      <c r="B4" s="7"/>
      <c r="C4" s="227"/>
      <c r="D4" s="227"/>
      <c r="E4" s="222" t="s">
        <v>61</v>
      </c>
      <c r="F4" s="222"/>
      <c r="G4" s="222"/>
      <c r="H4" s="222"/>
      <c r="I4" s="222"/>
      <c r="J4" s="222"/>
      <c r="K4" s="222"/>
      <c r="L4" s="222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>
        <f>Docentes!B15</f>
        <v>0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22" t="s">
        <v>75</v>
      </c>
      <c r="D9" s="222"/>
      <c r="E9" s="222"/>
      <c r="F9" s="222"/>
      <c r="G9" s="222"/>
      <c r="H9" s="222"/>
      <c r="I9" s="222"/>
      <c r="J9" s="222"/>
      <c r="K9" s="222"/>
      <c r="L9" s="222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208" t="s">
        <v>135</v>
      </c>
      <c r="D11" s="209"/>
      <c r="E11" s="209"/>
      <c r="F11" s="209"/>
      <c r="G11" s="209"/>
      <c r="H11" s="210"/>
      <c r="I11" s="23"/>
      <c r="J11" s="208" t="s">
        <v>72</v>
      </c>
      <c r="K11" s="209"/>
      <c r="L11" s="210"/>
      <c r="M11" s="24"/>
      <c r="N11" s="15"/>
    </row>
    <row r="12" spans="1:14" s="10" customFormat="1" ht="12.75" customHeight="1" x14ac:dyDescent="0.2">
      <c r="A12" s="15"/>
      <c r="B12" s="22"/>
      <c r="C12" s="234" t="s">
        <v>3</v>
      </c>
      <c r="D12" s="235"/>
      <c r="E12" s="235"/>
      <c r="F12" s="235"/>
      <c r="G12" s="25" t="s">
        <v>59</v>
      </c>
      <c r="H12" s="26" t="s">
        <v>77</v>
      </c>
      <c r="I12" s="23"/>
      <c r="J12" s="137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39" t="s">
        <v>41</v>
      </c>
      <c r="D13" s="240"/>
      <c r="E13" s="240"/>
      <c r="F13" s="240"/>
      <c r="G13" s="59">
        <f>Docentes!$J$1</f>
        <v>0</v>
      </c>
      <c r="H13" s="60" t="e">
        <f t="shared" ref="H13:H24" si="0">(G13*100)/$G$25</f>
        <v>#DIV/0!</v>
      </c>
      <c r="I13" s="27"/>
      <c r="J13" s="138" t="s">
        <v>36</v>
      </c>
      <c r="K13" s="59">
        <f>COUNTIF(Docentes!$I$15:$I$64,"Rural")</f>
        <v>0</v>
      </c>
      <c r="L13" s="60" t="e">
        <f>(K13*100)/K15</f>
        <v>#DIV/0!</v>
      </c>
      <c r="M13" s="24"/>
      <c r="N13" s="15"/>
    </row>
    <row r="14" spans="1:14" s="10" customFormat="1" ht="12.75" customHeight="1" x14ac:dyDescent="0.2">
      <c r="A14" s="15"/>
      <c r="B14" s="22"/>
      <c r="C14" s="224" t="s">
        <v>40</v>
      </c>
      <c r="D14" s="225"/>
      <c r="E14" s="225"/>
      <c r="F14" s="225"/>
      <c r="G14" s="61">
        <f>Docentes!$J$2</f>
        <v>0</v>
      </c>
      <c r="H14" s="62" t="e">
        <f t="shared" si="0"/>
        <v>#DIV/0!</v>
      </c>
      <c r="I14" s="27"/>
      <c r="J14" s="139" t="s">
        <v>37</v>
      </c>
      <c r="K14" s="63">
        <f>COUNTIF(Docentes!$I$15:$I$64,"Urbana")</f>
        <v>0</v>
      </c>
      <c r="L14" s="64" t="e">
        <f>(K14*100)/K15</f>
        <v>#DIV/0!</v>
      </c>
      <c r="M14" s="24"/>
      <c r="N14" s="15"/>
    </row>
    <row r="15" spans="1:14" s="10" customFormat="1" ht="12.75" customHeight="1" x14ac:dyDescent="0.2">
      <c r="A15" s="15"/>
      <c r="B15" s="22"/>
      <c r="C15" s="224" t="s">
        <v>141</v>
      </c>
      <c r="D15" s="225"/>
      <c r="E15" s="225"/>
      <c r="F15" s="225"/>
      <c r="G15" s="61">
        <f>Docentes!$J$3</f>
        <v>0</v>
      </c>
      <c r="H15" s="62" t="e">
        <f t="shared" si="0"/>
        <v>#DIV/0!</v>
      </c>
      <c r="I15" s="27"/>
      <c r="J15" s="137" t="s">
        <v>60</v>
      </c>
      <c r="K15" s="25">
        <f>SUM(K13:K14)</f>
        <v>0</v>
      </c>
      <c r="L15" s="162" t="e">
        <f>SUM(L13:L14)</f>
        <v>#DIV/0!</v>
      </c>
      <c r="M15" s="24"/>
      <c r="N15" s="15"/>
    </row>
    <row r="16" spans="1:14" s="10" customFormat="1" ht="12.75" customHeight="1" x14ac:dyDescent="0.2">
      <c r="A16" s="15"/>
      <c r="B16" s="22"/>
      <c r="C16" s="224" t="s">
        <v>42</v>
      </c>
      <c r="D16" s="225"/>
      <c r="E16" s="225"/>
      <c r="F16" s="225"/>
      <c r="G16" s="61">
        <f>Docentes!$J$4</f>
        <v>0</v>
      </c>
      <c r="H16" s="62" t="e">
        <f t="shared" si="0"/>
        <v>#DIV/0!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224" t="s">
        <v>43</v>
      </c>
      <c r="D17" s="225"/>
      <c r="E17" s="225"/>
      <c r="F17" s="225"/>
      <c r="G17" s="61">
        <f>Docentes!$J$5</f>
        <v>0</v>
      </c>
      <c r="H17" s="62" t="e">
        <f t="shared" si="0"/>
        <v>#DIV/0!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224" t="s">
        <v>44</v>
      </c>
      <c r="D18" s="225"/>
      <c r="E18" s="225"/>
      <c r="F18" s="225"/>
      <c r="G18" s="61">
        <f>Docentes!$J$6</f>
        <v>0</v>
      </c>
      <c r="H18" s="62" t="e">
        <f t="shared" si="0"/>
        <v>#DIV/0!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224" t="s">
        <v>103</v>
      </c>
      <c r="D19" s="225"/>
      <c r="E19" s="225"/>
      <c r="F19" s="225"/>
      <c r="G19" s="61">
        <f>Docentes!$J$7</f>
        <v>0</v>
      </c>
      <c r="H19" s="62" t="e">
        <f t="shared" si="0"/>
        <v>#DIV/0!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224" t="s">
        <v>145</v>
      </c>
      <c r="D20" s="225"/>
      <c r="E20" s="225"/>
      <c r="F20" s="225"/>
      <c r="G20" s="61">
        <f>Docentes!$J$8</f>
        <v>0</v>
      </c>
      <c r="H20" s="62" t="e">
        <f t="shared" si="0"/>
        <v>#DIV/0!</v>
      </c>
      <c r="I20" s="27"/>
      <c r="J20" s="208" t="s">
        <v>73</v>
      </c>
      <c r="K20" s="209"/>
      <c r="L20" s="210"/>
      <c r="M20" s="24"/>
      <c r="N20" s="15"/>
    </row>
    <row r="21" spans="1:14" s="10" customFormat="1" ht="12.75" customHeight="1" x14ac:dyDescent="0.2">
      <c r="A21" s="15"/>
      <c r="B21" s="22"/>
      <c r="C21" s="224" t="s">
        <v>39</v>
      </c>
      <c r="D21" s="225"/>
      <c r="E21" s="225"/>
      <c r="F21" s="225"/>
      <c r="G21" s="61">
        <f>Docentes!$J$9</f>
        <v>0</v>
      </c>
      <c r="H21" s="62" t="e">
        <f t="shared" si="0"/>
        <v>#DIV/0!</v>
      </c>
      <c r="I21" s="27"/>
      <c r="J21" s="136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224" t="s">
        <v>45</v>
      </c>
      <c r="D22" s="225"/>
      <c r="E22" s="225"/>
      <c r="F22" s="225"/>
      <c r="G22" s="61">
        <f>Docentes!$J$10</f>
        <v>0</v>
      </c>
      <c r="H22" s="62" t="e">
        <f t="shared" si="0"/>
        <v>#DIV/0!</v>
      </c>
      <c r="I22" s="27"/>
      <c r="J22" s="148" t="s">
        <v>48</v>
      </c>
      <c r="K22" s="59">
        <f>COUNTIF(Docentes!$K$15:$K$64,"Preescolar")</f>
        <v>0</v>
      </c>
      <c r="L22" s="60" t="e">
        <f>(K22*100)/K25</f>
        <v>#DIV/0!</v>
      </c>
      <c r="M22" s="24"/>
      <c r="N22" s="15"/>
    </row>
    <row r="23" spans="1:14" s="10" customFormat="1" ht="12.75" customHeight="1" x14ac:dyDescent="0.2">
      <c r="A23" s="15"/>
      <c r="B23" s="22"/>
      <c r="C23" s="224" t="s">
        <v>46</v>
      </c>
      <c r="D23" s="225"/>
      <c r="E23" s="225"/>
      <c r="F23" s="225"/>
      <c r="G23" s="61">
        <f>Docentes!$J$11</f>
        <v>0</v>
      </c>
      <c r="H23" s="62" t="e">
        <f t="shared" si="0"/>
        <v>#DIV/0!</v>
      </c>
      <c r="I23" s="27"/>
      <c r="J23" s="143" t="s">
        <v>171</v>
      </c>
      <c r="K23" s="61">
        <f>COUNTIF(Docentes!$K$15:$K$64,"Básica primaria")</f>
        <v>0</v>
      </c>
      <c r="L23" s="62" t="e">
        <f>(K23*100)/K25</f>
        <v>#DIV/0!</v>
      </c>
      <c r="M23" s="24"/>
      <c r="N23" s="15"/>
    </row>
    <row r="24" spans="1:14" s="10" customFormat="1" ht="12.75" customHeight="1" x14ac:dyDescent="0.2">
      <c r="A24" s="15"/>
      <c r="B24" s="22"/>
      <c r="C24" s="243" t="s">
        <v>146</v>
      </c>
      <c r="D24" s="244"/>
      <c r="E24" s="244"/>
      <c r="F24" s="244"/>
      <c r="G24" s="63">
        <f>Docentes!$J$12</f>
        <v>0</v>
      </c>
      <c r="H24" s="64" t="e">
        <f t="shared" si="0"/>
        <v>#DIV/0!</v>
      </c>
      <c r="I24" s="27"/>
      <c r="J24" s="149" t="s">
        <v>172</v>
      </c>
      <c r="K24" s="63">
        <f>COUNTIF(Docentes!$K$15:$K$64,"Básica secundaria y media")</f>
        <v>0</v>
      </c>
      <c r="L24" s="64" t="e">
        <f>(K24*100)/K25</f>
        <v>#DIV/0!</v>
      </c>
      <c r="M24" s="24"/>
      <c r="N24" s="15"/>
    </row>
    <row r="25" spans="1:14" s="10" customFormat="1" ht="12.75" customHeight="1" x14ac:dyDescent="0.2">
      <c r="A25" s="15"/>
      <c r="B25" s="22"/>
      <c r="C25" s="234" t="s">
        <v>60</v>
      </c>
      <c r="D25" s="235"/>
      <c r="E25" s="235"/>
      <c r="F25" s="235"/>
      <c r="G25" s="25">
        <f>SUM(G13:G24)</f>
        <v>0</v>
      </c>
      <c r="H25" s="162" t="e">
        <f>SUM(H13:H24)</f>
        <v>#DIV/0!</v>
      </c>
      <c r="I25" s="23"/>
      <c r="J25" s="136" t="s">
        <v>60</v>
      </c>
      <c r="K25" s="25">
        <f>SUM(K22:K24)</f>
        <v>0</v>
      </c>
      <c r="L25" s="162" t="e">
        <f>SUM(L22:L24)</f>
        <v>#DIV/0!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22" t="s">
        <v>74</v>
      </c>
      <c r="D28" s="222"/>
      <c r="E28" s="222"/>
      <c r="F28" s="222"/>
      <c r="G28" s="222"/>
      <c r="H28" s="222"/>
      <c r="I28" s="222"/>
      <c r="J28" s="222"/>
      <c r="K28" s="222"/>
      <c r="L28" s="222"/>
      <c r="M28" s="20"/>
      <c r="N28" s="15"/>
    </row>
    <row r="29" spans="1:14" s="10" customFormat="1" ht="15" customHeight="1" x14ac:dyDescent="0.2">
      <c r="A29" s="15"/>
      <c r="B29" s="19"/>
      <c r="C29" s="223" t="s">
        <v>67</v>
      </c>
      <c r="D29" s="223"/>
      <c r="E29" s="223"/>
      <c r="F29" s="223"/>
      <c r="G29" s="223"/>
      <c r="H29" s="223"/>
      <c r="I29" s="223"/>
      <c r="J29" s="223"/>
      <c r="K29" s="223"/>
      <c r="L29" s="223"/>
      <c r="M29" s="20"/>
      <c r="N29" s="15"/>
    </row>
    <row r="30" spans="1:14" s="10" customFormat="1" ht="15" customHeight="1" x14ac:dyDescent="0.2">
      <c r="A30" s="15"/>
      <c r="B30" s="19"/>
      <c r="C30" s="223" t="s">
        <v>147</v>
      </c>
      <c r="D30" s="223"/>
      <c r="E30" s="223"/>
      <c r="F30" s="223"/>
      <c r="G30" s="223"/>
      <c r="H30" s="223"/>
      <c r="I30" s="223"/>
      <c r="J30" s="223"/>
      <c r="K30" s="223"/>
      <c r="L30" s="223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36" t="s">
        <v>57</v>
      </c>
      <c r="D32" s="236"/>
      <c r="E32" s="237"/>
      <c r="F32" s="237"/>
      <c r="G32" s="238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31" t="s">
        <v>148</v>
      </c>
      <c r="D33" s="245" t="s">
        <v>9</v>
      </c>
      <c r="E33" s="246"/>
      <c r="F33" s="246"/>
      <c r="G33" s="239"/>
      <c r="H33" s="40">
        <f>Docentes!$O$1</f>
        <v>0</v>
      </c>
      <c r="I33" s="41">
        <f>Docentes!$O$4</f>
        <v>0</v>
      </c>
      <c r="J33" s="41">
        <f>Docentes!$O$5</f>
        <v>0</v>
      </c>
      <c r="K33" s="41" t="e">
        <f>Docentes!$O$2</f>
        <v>#DIV/0!</v>
      </c>
      <c r="L33" s="78" t="b">
        <f>Docentes!$O$3</f>
        <v>0</v>
      </c>
      <c r="M33" s="39"/>
      <c r="N33" s="33"/>
    </row>
    <row r="34" spans="1:14" ht="16.899999999999999" customHeight="1" x14ac:dyDescent="0.2">
      <c r="A34" s="33"/>
      <c r="B34" s="37"/>
      <c r="C34" s="232"/>
      <c r="D34" s="247" t="s">
        <v>28</v>
      </c>
      <c r="E34" s="248"/>
      <c r="F34" s="248"/>
      <c r="G34" s="224"/>
      <c r="H34" s="42">
        <f>Docentes!$P$1</f>
        <v>0</v>
      </c>
      <c r="I34" s="43">
        <f>Docentes!$P$4</f>
        <v>0</v>
      </c>
      <c r="J34" s="43">
        <f>Docentes!$P$5</f>
        <v>0</v>
      </c>
      <c r="K34" s="43" t="e">
        <f>Docentes!$P$2</f>
        <v>#DIV/0!</v>
      </c>
      <c r="L34" s="79" t="b">
        <f>Docentes!$P$3</f>
        <v>0</v>
      </c>
      <c r="M34" s="39"/>
      <c r="N34" s="33"/>
    </row>
    <row r="35" spans="1:14" ht="16.899999999999999" customHeight="1" x14ac:dyDescent="0.2">
      <c r="A35" s="33"/>
      <c r="B35" s="37"/>
      <c r="C35" s="232"/>
      <c r="D35" s="247" t="s">
        <v>10</v>
      </c>
      <c r="E35" s="248"/>
      <c r="F35" s="248"/>
      <c r="G35" s="224"/>
      <c r="H35" s="42">
        <f>Docentes!$Q$1</f>
        <v>0</v>
      </c>
      <c r="I35" s="43">
        <f>Docentes!$Q$4</f>
        <v>0</v>
      </c>
      <c r="J35" s="43">
        <f>Docentes!$Q$5</f>
        <v>0</v>
      </c>
      <c r="K35" s="43" t="e">
        <f>Docentes!$Q$2</f>
        <v>#DIV/0!</v>
      </c>
      <c r="L35" s="79" t="b">
        <f>Docentes!$Q$3</f>
        <v>0</v>
      </c>
      <c r="M35" s="39"/>
      <c r="N35" s="33"/>
    </row>
    <row r="36" spans="1:14" ht="16.899999999999999" customHeight="1" x14ac:dyDescent="0.2">
      <c r="A36" s="33"/>
      <c r="B36" s="37"/>
      <c r="C36" s="232"/>
      <c r="D36" s="201" t="s">
        <v>11</v>
      </c>
      <c r="E36" s="202"/>
      <c r="F36" s="202"/>
      <c r="G36" s="203"/>
      <c r="H36" s="101">
        <f>Docentes!$R$1</f>
        <v>0</v>
      </c>
      <c r="I36" s="102">
        <f>Docentes!$R$4</f>
        <v>0</v>
      </c>
      <c r="J36" s="102">
        <f>Docentes!$R$5</f>
        <v>0</v>
      </c>
      <c r="K36" s="102" t="e">
        <f>Docentes!$R$2</f>
        <v>#DIV/0!</v>
      </c>
      <c r="L36" s="103" t="b">
        <f>Docentes!$R$3</f>
        <v>0</v>
      </c>
      <c r="M36" s="39"/>
      <c r="N36" s="33"/>
    </row>
    <row r="37" spans="1:14" ht="16.899999999999999" customHeight="1" x14ac:dyDescent="0.2">
      <c r="A37" s="33"/>
      <c r="B37" s="37"/>
      <c r="C37" s="232"/>
      <c r="D37" s="228" t="s">
        <v>136</v>
      </c>
      <c r="E37" s="229"/>
      <c r="F37" s="229"/>
      <c r="G37" s="230"/>
      <c r="H37" s="107">
        <f>Docentes!$T$1</f>
        <v>0</v>
      </c>
      <c r="I37" s="108">
        <f>Docentes!$T$4</f>
        <v>0</v>
      </c>
      <c r="J37" s="108">
        <f>Docentes!$T$5</f>
        <v>0</v>
      </c>
      <c r="K37" s="108" t="e">
        <f>Docentes!$T$2</f>
        <v>#DIV/0!</v>
      </c>
      <c r="L37" s="109" t="b">
        <f>Docentes!$T$3</f>
        <v>0</v>
      </c>
      <c r="M37" s="39"/>
      <c r="N37" s="33"/>
    </row>
    <row r="38" spans="1:14" ht="16.899999999999999" customHeight="1" x14ac:dyDescent="0.2">
      <c r="A38" s="33"/>
      <c r="B38" s="37"/>
      <c r="C38" s="232"/>
      <c r="D38" s="251" t="s">
        <v>12</v>
      </c>
      <c r="E38" s="252"/>
      <c r="F38" s="252"/>
      <c r="G38" s="253"/>
      <c r="H38" s="104">
        <f>Docentes!$V$1</f>
        <v>0</v>
      </c>
      <c r="I38" s="105">
        <f>Docentes!$V$4</f>
        <v>0</v>
      </c>
      <c r="J38" s="105">
        <f>Docentes!$V$5</f>
        <v>0</v>
      </c>
      <c r="K38" s="105" t="e">
        <f>Docentes!$V$2</f>
        <v>#DIV/0!</v>
      </c>
      <c r="L38" s="106" t="b">
        <f>Docentes!$V$3</f>
        <v>0</v>
      </c>
      <c r="M38" s="39"/>
      <c r="N38" s="33"/>
    </row>
    <row r="39" spans="1:14" ht="16.899999999999999" customHeight="1" x14ac:dyDescent="0.2">
      <c r="A39" s="33"/>
      <c r="B39" s="37"/>
      <c r="C39" s="232"/>
      <c r="D39" s="201" t="s">
        <v>13</v>
      </c>
      <c r="E39" s="202"/>
      <c r="F39" s="202"/>
      <c r="G39" s="203"/>
      <c r="H39" s="101">
        <f>Docentes!$W$1</f>
        <v>0</v>
      </c>
      <c r="I39" s="102">
        <f>Docentes!$W$4</f>
        <v>0</v>
      </c>
      <c r="J39" s="102">
        <f>Docentes!$W$5</f>
        <v>0</v>
      </c>
      <c r="K39" s="102" t="e">
        <f>Docentes!$W$2</f>
        <v>#DIV/0!</v>
      </c>
      <c r="L39" s="103" t="b">
        <f>Docentes!$W$3</f>
        <v>0</v>
      </c>
      <c r="M39" s="39"/>
      <c r="N39" s="33"/>
    </row>
    <row r="40" spans="1:14" ht="16.899999999999999" customHeight="1" x14ac:dyDescent="0.2">
      <c r="A40" s="33"/>
      <c r="B40" s="37"/>
      <c r="C40" s="232"/>
      <c r="D40" s="228" t="s">
        <v>137</v>
      </c>
      <c r="E40" s="229"/>
      <c r="F40" s="229"/>
      <c r="G40" s="230"/>
      <c r="H40" s="107">
        <f>Docentes!$Y$1</f>
        <v>0</v>
      </c>
      <c r="I40" s="108">
        <f>Docentes!$Y$4</f>
        <v>0</v>
      </c>
      <c r="J40" s="108">
        <f>Docentes!$Y$5</f>
        <v>0</v>
      </c>
      <c r="K40" s="108" t="e">
        <f>Docentes!$Y$2</f>
        <v>#DIV/0!</v>
      </c>
      <c r="L40" s="109" t="b">
        <f>Docentes!$Y$3</f>
        <v>0</v>
      </c>
      <c r="M40" s="39"/>
      <c r="N40" s="33"/>
    </row>
    <row r="41" spans="1:14" ht="16.899999999999999" customHeight="1" x14ac:dyDescent="0.2">
      <c r="A41" s="33"/>
      <c r="B41" s="37"/>
      <c r="C41" s="232"/>
      <c r="D41" s="251" t="s">
        <v>14</v>
      </c>
      <c r="E41" s="252"/>
      <c r="F41" s="252"/>
      <c r="G41" s="253"/>
      <c r="H41" s="104">
        <f>Docentes!$AA$1</f>
        <v>0</v>
      </c>
      <c r="I41" s="105">
        <f>Docentes!$AA$4</f>
        <v>0</v>
      </c>
      <c r="J41" s="105">
        <f>Docentes!$AA$5</f>
        <v>0</v>
      </c>
      <c r="K41" s="105" t="e">
        <f>Docentes!$AA$2</f>
        <v>#DIV/0!</v>
      </c>
      <c r="L41" s="106" t="b">
        <f>Docentes!$AA$3</f>
        <v>0</v>
      </c>
      <c r="M41" s="39"/>
      <c r="N41" s="33"/>
    </row>
    <row r="42" spans="1:14" ht="16.899999999999999" customHeight="1" x14ac:dyDescent="0.2">
      <c r="A42" s="33"/>
      <c r="B42" s="37"/>
      <c r="C42" s="232"/>
      <c r="D42" s="201" t="s">
        <v>90</v>
      </c>
      <c r="E42" s="202"/>
      <c r="F42" s="202"/>
      <c r="G42" s="203"/>
      <c r="H42" s="101">
        <f>Docentes!$AB$1</f>
        <v>0</v>
      </c>
      <c r="I42" s="102">
        <f>Docentes!$AB$4</f>
        <v>0</v>
      </c>
      <c r="J42" s="102">
        <f>Docentes!$AB$5</f>
        <v>0</v>
      </c>
      <c r="K42" s="102" t="e">
        <f>Docentes!$AB$2</f>
        <v>#DIV/0!</v>
      </c>
      <c r="L42" s="103" t="b">
        <f>Docentes!$AB$3</f>
        <v>0</v>
      </c>
      <c r="M42" s="39"/>
      <c r="N42" s="33"/>
    </row>
    <row r="43" spans="1:14" ht="16.899999999999999" customHeight="1" x14ac:dyDescent="0.2">
      <c r="A43" s="33"/>
      <c r="B43" s="37"/>
      <c r="C43" s="233"/>
      <c r="D43" s="216" t="s">
        <v>138</v>
      </c>
      <c r="E43" s="217"/>
      <c r="F43" s="217"/>
      <c r="G43" s="218"/>
      <c r="H43" s="110">
        <f>Docentes!$AD$1</f>
        <v>0</v>
      </c>
      <c r="I43" s="111">
        <f>Docentes!$AD$4</f>
        <v>0</v>
      </c>
      <c r="J43" s="111">
        <f>Docentes!$AD$5</f>
        <v>0</v>
      </c>
      <c r="K43" s="111" t="e">
        <f>Docentes!$AD$2</f>
        <v>#DIV/0!</v>
      </c>
      <c r="L43" s="112" t="b">
        <f>Docentes!$AD$3</f>
        <v>0</v>
      </c>
      <c r="M43" s="39"/>
      <c r="N43" s="33"/>
    </row>
    <row r="44" spans="1:14" ht="16.899999999999999" customHeight="1" x14ac:dyDescent="0.2">
      <c r="A44" s="33"/>
      <c r="B44" s="37"/>
      <c r="C44" s="231" t="s">
        <v>149</v>
      </c>
      <c r="D44" s="245" t="s">
        <v>122</v>
      </c>
      <c r="E44" s="246"/>
      <c r="F44" s="246"/>
      <c r="G44" s="239"/>
      <c r="H44" s="40">
        <f>Docentes!$AJ$1</f>
        <v>0</v>
      </c>
      <c r="I44" s="41">
        <f>Docentes!$AJ$4</f>
        <v>0</v>
      </c>
      <c r="J44" s="41">
        <f>Docentes!$AJ$5</f>
        <v>0</v>
      </c>
      <c r="K44" s="41" t="e">
        <f>Docentes!$AJ$2</f>
        <v>#DIV/0!</v>
      </c>
      <c r="L44" s="78" t="b">
        <f>Docentes!$AJ$3</f>
        <v>0</v>
      </c>
      <c r="M44" s="39"/>
      <c r="N44" s="33"/>
    </row>
    <row r="45" spans="1:14" ht="16.899999999999999" customHeight="1" x14ac:dyDescent="0.2">
      <c r="A45" s="33"/>
      <c r="B45" s="37"/>
      <c r="C45" s="232"/>
      <c r="D45" s="247" t="s">
        <v>126</v>
      </c>
      <c r="E45" s="248"/>
      <c r="F45" s="248"/>
      <c r="G45" s="224"/>
      <c r="H45" s="42">
        <f>Docentes!$AK$1</f>
        <v>0</v>
      </c>
      <c r="I45" s="43">
        <f>Docentes!$AK$4</f>
        <v>0</v>
      </c>
      <c r="J45" s="43">
        <f>Docentes!$AK$5</f>
        <v>0</v>
      </c>
      <c r="K45" s="43" t="e">
        <f>Docentes!$AK$2</f>
        <v>#DIV/0!</v>
      </c>
      <c r="L45" s="79" t="b">
        <f>Docentes!$AK$3</f>
        <v>0</v>
      </c>
      <c r="M45" s="39"/>
      <c r="N45" s="33"/>
    </row>
    <row r="46" spans="1:14" ht="16.899999999999999" customHeight="1" x14ac:dyDescent="0.2">
      <c r="A46" s="33"/>
      <c r="B46" s="37"/>
      <c r="C46" s="232"/>
      <c r="D46" s="201" t="s">
        <v>127</v>
      </c>
      <c r="E46" s="202"/>
      <c r="F46" s="202"/>
      <c r="G46" s="203"/>
      <c r="H46" s="101">
        <f>Docentes!$AL$1</f>
        <v>0</v>
      </c>
      <c r="I46" s="102">
        <f>Docentes!$AL$4</f>
        <v>0</v>
      </c>
      <c r="J46" s="102">
        <f>Docentes!$AL$5</f>
        <v>0</v>
      </c>
      <c r="K46" s="102" t="e">
        <f>Docentes!$AL$2</f>
        <v>#DIV/0!</v>
      </c>
      <c r="L46" s="103" t="b">
        <f>Docentes!$AL$3</f>
        <v>0</v>
      </c>
      <c r="M46" s="39"/>
      <c r="N46" s="33"/>
    </row>
    <row r="47" spans="1:14" ht="16.899999999999999" customHeight="1" x14ac:dyDescent="0.2">
      <c r="A47" s="33"/>
      <c r="B47" s="37"/>
      <c r="C47" s="233"/>
      <c r="D47" s="216" t="s">
        <v>89</v>
      </c>
      <c r="E47" s="217"/>
      <c r="F47" s="217"/>
      <c r="G47" s="218"/>
      <c r="H47" s="110">
        <f>Docentes!$AN$1</f>
        <v>0</v>
      </c>
      <c r="I47" s="111">
        <f>Docentes!$AN$4</f>
        <v>0</v>
      </c>
      <c r="J47" s="111">
        <f>Docentes!$AN$5</f>
        <v>0</v>
      </c>
      <c r="K47" s="111" t="e">
        <f>Docentes!$AN$2</f>
        <v>#DIV/0!</v>
      </c>
      <c r="L47" s="112" t="b">
        <f>Docentes!$AN$3</f>
        <v>0</v>
      </c>
      <c r="M47" s="39"/>
      <c r="N47" s="33"/>
    </row>
    <row r="48" spans="1:14" ht="16.899999999999999" customHeight="1" x14ac:dyDescent="0.2">
      <c r="A48" s="33"/>
      <c r="B48" s="37"/>
      <c r="C48" s="44"/>
      <c r="D48" s="219" t="s">
        <v>56</v>
      </c>
      <c r="E48" s="219"/>
      <c r="F48" s="219"/>
      <c r="G48" s="220"/>
      <c r="H48" s="45">
        <f>Docentes!$AQ$1</f>
        <v>0</v>
      </c>
      <c r="I48" s="46">
        <f>Docentes!$AQ$4</f>
        <v>0</v>
      </c>
      <c r="J48" s="46">
        <f>Docentes!$AQ$5</f>
        <v>0</v>
      </c>
      <c r="K48" s="46" t="e">
        <f>Docentes!$AQ$2</f>
        <v>#DIV/0!</v>
      </c>
      <c r="L48" s="80" t="b">
        <f>Docentes!$AQ$3</f>
        <v>0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21" t="s">
        <v>76</v>
      </c>
      <c r="D58" s="221"/>
      <c r="E58" s="221"/>
      <c r="F58" s="221"/>
      <c r="G58" s="221"/>
      <c r="H58" s="221"/>
      <c r="I58" s="221"/>
      <c r="J58" s="221"/>
      <c r="K58" s="221"/>
      <c r="L58" s="221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1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208" t="s">
        <v>88</v>
      </c>
      <c r="D85" s="209"/>
      <c r="E85" s="209"/>
      <c r="F85" s="210"/>
      <c r="G85" s="33"/>
      <c r="H85" s="37"/>
      <c r="I85" s="242" t="s">
        <v>139</v>
      </c>
      <c r="J85" s="242"/>
      <c r="K85" s="242"/>
      <c r="L85" s="242"/>
      <c r="M85" s="39"/>
      <c r="N85" s="33"/>
    </row>
    <row r="86" spans="1:14" ht="15" customHeight="1" x14ac:dyDescent="0.2">
      <c r="A86" s="33"/>
      <c r="B86" s="37"/>
      <c r="C86" s="211" t="s">
        <v>87</v>
      </c>
      <c r="D86" s="204"/>
      <c r="E86" s="25" t="s">
        <v>59</v>
      </c>
      <c r="F86" s="26" t="s">
        <v>77</v>
      </c>
      <c r="G86" s="33"/>
      <c r="H86" s="37"/>
      <c r="I86" s="204" t="s">
        <v>140</v>
      </c>
      <c r="J86" s="205"/>
      <c r="K86" s="120" t="s">
        <v>142</v>
      </c>
      <c r="L86" s="121" t="s">
        <v>77</v>
      </c>
      <c r="M86" s="39"/>
      <c r="N86" s="33"/>
    </row>
    <row r="87" spans="1:14" ht="15" customHeight="1" x14ac:dyDescent="0.2">
      <c r="A87" s="33"/>
      <c r="B87" s="37"/>
      <c r="C87" s="212" t="s">
        <v>69</v>
      </c>
      <c r="D87" s="213"/>
      <c r="E87" s="125">
        <f>Docentes!AR1</f>
        <v>0</v>
      </c>
      <c r="F87" s="126" t="e">
        <f>(E87*100)/H48</f>
        <v>#DIV/0!</v>
      </c>
      <c r="G87" s="33"/>
      <c r="H87" s="37"/>
      <c r="I87" s="206" t="s">
        <v>15</v>
      </c>
      <c r="J87" s="207"/>
      <c r="K87" s="117">
        <f>Docentes!$AF$1</f>
        <v>0</v>
      </c>
      <c r="L87" s="131" t="e">
        <f t="shared" ref="L87:L93" si="1">($K87*100)/$K$94</f>
        <v>#DIV/0!</v>
      </c>
      <c r="M87" s="39"/>
      <c r="N87" s="33"/>
    </row>
    <row r="88" spans="1:14" ht="15" customHeight="1" x14ac:dyDescent="0.2">
      <c r="A88" s="33"/>
      <c r="B88" s="37"/>
      <c r="C88" s="214" t="s">
        <v>30</v>
      </c>
      <c r="D88" s="199"/>
      <c r="E88" s="127">
        <f>Docentes!AR2</f>
        <v>0</v>
      </c>
      <c r="F88" s="128" t="e">
        <f>(E88*100)/H48</f>
        <v>#DIV/0!</v>
      </c>
      <c r="G88" s="33"/>
      <c r="H88" s="37"/>
      <c r="I88" s="199" t="s">
        <v>16</v>
      </c>
      <c r="J88" s="200"/>
      <c r="K88" s="118">
        <f>Docentes!$AF$2</f>
        <v>0</v>
      </c>
      <c r="L88" s="132" t="e">
        <f t="shared" si="1"/>
        <v>#DIV/0!</v>
      </c>
      <c r="M88" s="39"/>
      <c r="N88" s="33"/>
    </row>
    <row r="89" spans="1:14" ht="15" customHeight="1" x14ac:dyDescent="0.2">
      <c r="A89" s="33"/>
      <c r="B89" s="37"/>
      <c r="C89" s="249" t="s">
        <v>32</v>
      </c>
      <c r="D89" s="250"/>
      <c r="E89" s="129">
        <f>Docentes!AR3</f>
        <v>0</v>
      </c>
      <c r="F89" s="130" t="e">
        <f>(E89*100)/H48</f>
        <v>#DIV/0!</v>
      </c>
      <c r="G89" s="33"/>
      <c r="H89" s="37"/>
      <c r="I89" s="199" t="s">
        <v>17</v>
      </c>
      <c r="J89" s="200"/>
      <c r="K89" s="118">
        <f>Docentes!$AF$3</f>
        <v>0</v>
      </c>
      <c r="L89" s="132" t="e">
        <f t="shared" si="1"/>
        <v>#DIV/0!</v>
      </c>
      <c r="M89" s="39"/>
      <c r="N89" s="33"/>
    </row>
    <row r="90" spans="1:14" ht="15" customHeight="1" x14ac:dyDescent="0.2">
      <c r="A90" s="33"/>
      <c r="B90" s="34"/>
      <c r="C90" s="241" t="s">
        <v>60</v>
      </c>
      <c r="D90" s="205"/>
      <c r="E90" s="120">
        <f>SUM(E87:E89)</f>
        <v>0</v>
      </c>
      <c r="F90" s="122" t="e">
        <f>SUM(F87:F89)</f>
        <v>#DIV/0!</v>
      </c>
      <c r="G90" s="114"/>
      <c r="H90" s="37"/>
      <c r="I90" s="199" t="s">
        <v>18</v>
      </c>
      <c r="J90" s="200"/>
      <c r="K90" s="118">
        <f>Docentes!$AF$4</f>
        <v>0</v>
      </c>
      <c r="L90" s="132" t="e">
        <f t="shared" si="1"/>
        <v>#DIV/0!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199" t="s">
        <v>93</v>
      </c>
      <c r="J91" s="200"/>
      <c r="K91" s="118">
        <f>Docentes!$AF$5</f>
        <v>0</v>
      </c>
      <c r="L91" s="132" t="e">
        <f t="shared" si="1"/>
        <v>#DIV/0!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199" t="s">
        <v>19</v>
      </c>
      <c r="J92" s="200"/>
      <c r="K92" s="118">
        <f>Docentes!$AF$6</f>
        <v>0</v>
      </c>
      <c r="L92" s="132" t="e">
        <f t="shared" si="1"/>
        <v>#DIV/0!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195" t="s">
        <v>20</v>
      </c>
      <c r="J93" s="196"/>
      <c r="K93" s="119">
        <f>Docentes!$AF$7</f>
        <v>0</v>
      </c>
      <c r="L93" s="133" t="e">
        <f t="shared" si="1"/>
        <v>#DIV/0!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16"/>
      <c r="H94" s="37"/>
      <c r="I94" s="197" t="s">
        <v>60</v>
      </c>
      <c r="J94" s="198"/>
      <c r="K94" s="123">
        <f>SUM(K87:K93)</f>
        <v>0</v>
      </c>
      <c r="L94" s="124" t="e">
        <f>SUM(L87:L93)</f>
        <v>#DIV/0!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15"/>
      <c r="H100" s="65"/>
      <c r="I100" s="66"/>
      <c r="J100" s="66"/>
      <c r="K100" s="66"/>
      <c r="L100" s="66"/>
      <c r="M100" s="67"/>
      <c r="N100" s="33"/>
    </row>
    <row r="101" spans="1:14" ht="5.4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33:G33"/>
    <mergeCell ref="D34:G34"/>
    <mergeCell ref="D35:G35"/>
    <mergeCell ref="D36:G36"/>
    <mergeCell ref="D38:G38"/>
    <mergeCell ref="D39:G39"/>
    <mergeCell ref="D41:G41"/>
    <mergeCell ref="C11:H11"/>
    <mergeCell ref="C30:L30"/>
    <mergeCell ref="C32:G32"/>
    <mergeCell ref="E4:L4"/>
    <mergeCell ref="J11:L11"/>
    <mergeCell ref="C23:F23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E1:L1"/>
    <mergeCell ref="D47:G47"/>
    <mergeCell ref="D48:G48"/>
    <mergeCell ref="C58:L58"/>
    <mergeCell ref="C28:L28"/>
    <mergeCell ref="C29:L29"/>
    <mergeCell ref="C21:F21"/>
    <mergeCell ref="C22:F22"/>
    <mergeCell ref="E2:L2"/>
    <mergeCell ref="C1:D4"/>
    <mergeCell ref="D37:G37"/>
    <mergeCell ref="C33:C43"/>
    <mergeCell ref="C25:F25"/>
    <mergeCell ref="E3:L3"/>
    <mergeCell ref="C9:L9"/>
    <mergeCell ref="D43:G43"/>
    <mergeCell ref="D42:G42"/>
    <mergeCell ref="I86:J86"/>
    <mergeCell ref="I87:J87"/>
    <mergeCell ref="I88:J88"/>
    <mergeCell ref="C85:F85"/>
    <mergeCell ref="C86:D86"/>
    <mergeCell ref="C87:D87"/>
    <mergeCell ref="C88:D88"/>
    <mergeCell ref="I93:J93"/>
    <mergeCell ref="I94:J94"/>
    <mergeCell ref="I89:J89"/>
    <mergeCell ref="I90:J90"/>
    <mergeCell ref="I91:J91"/>
    <mergeCell ref="I92:J92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autoPageBreaks="0"/>
  </sheetPr>
  <dimension ref="A1:O99"/>
  <sheetViews>
    <sheetView showRowColHeaders="0" showZeros="0" view="pageBreakPreview" zoomScaleNormal="85" zoomScaleSheetLayoutView="100" workbookViewId="0">
      <selection activeCell="E3" sqref="E3:L3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26"/>
      <c r="D1" s="226"/>
      <c r="E1" s="215" t="s">
        <v>29</v>
      </c>
      <c r="F1" s="215"/>
      <c r="G1" s="215"/>
      <c r="H1" s="215"/>
      <c r="I1" s="215"/>
      <c r="J1" s="215"/>
      <c r="K1" s="215"/>
      <c r="L1" s="215"/>
      <c r="M1" s="3"/>
      <c r="N1" s="4"/>
    </row>
    <row r="2" spans="1:14" s="10" customFormat="1" ht="13.5" customHeight="1" x14ac:dyDescent="0.2">
      <c r="A2" s="6"/>
      <c r="B2" s="7"/>
      <c r="C2" s="227"/>
      <c r="D2" s="227"/>
      <c r="E2" s="222" t="s">
        <v>58</v>
      </c>
      <c r="F2" s="222"/>
      <c r="G2" s="222"/>
      <c r="H2" s="222"/>
      <c r="I2" s="222"/>
      <c r="J2" s="222"/>
      <c r="K2" s="222"/>
      <c r="L2" s="222"/>
      <c r="M2" s="8"/>
      <c r="N2" s="9"/>
    </row>
    <row r="3" spans="1:14" s="10" customFormat="1" ht="13.5" customHeight="1" x14ac:dyDescent="0.2">
      <c r="A3" s="6"/>
      <c r="B3" s="7"/>
      <c r="C3" s="227"/>
      <c r="D3" s="227"/>
      <c r="E3" s="222" t="s">
        <v>158</v>
      </c>
      <c r="F3" s="222"/>
      <c r="G3" s="222"/>
      <c r="H3" s="222"/>
      <c r="I3" s="222"/>
      <c r="J3" s="222"/>
      <c r="K3" s="222"/>
      <c r="L3" s="222"/>
      <c r="M3" s="8"/>
      <c r="N3" s="9"/>
    </row>
    <row r="4" spans="1:14" s="10" customFormat="1" ht="13.5" customHeight="1" x14ac:dyDescent="0.2">
      <c r="A4" s="6"/>
      <c r="B4" s="7"/>
      <c r="C4" s="227"/>
      <c r="D4" s="227"/>
      <c r="E4" s="222" t="s">
        <v>61</v>
      </c>
      <c r="F4" s="222"/>
      <c r="G4" s="222"/>
      <c r="H4" s="222"/>
      <c r="I4" s="222"/>
      <c r="J4" s="222"/>
      <c r="K4" s="222"/>
      <c r="L4" s="222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22" t="s">
        <v>70</v>
      </c>
      <c r="D9" s="222"/>
      <c r="E9" s="222"/>
      <c r="F9" s="222"/>
      <c r="G9" s="222"/>
      <c r="H9" s="222"/>
      <c r="I9" s="222"/>
      <c r="J9" s="222"/>
      <c r="K9" s="222"/>
      <c r="L9" s="222"/>
      <c r="M9" s="20"/>
      <c r="N9" s="15"/>
    </row>
    <row r="10" spans="1:14" s="10" customFormat="1" x14ac:dyDescent="0.2">
      <c r="A10" s="15"/>
      <c r="B10" s="19"/>
      <c r="C10" s="144"/>
      <c r="D10" s="145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42"/>
      <c r="D11" s="146"/>
      <c r="E11" s="146"/>
      <c r="F11" s="146"/>
      <c r="G11" s="146"/>
      <c r="H11" s="146"/>
      <c r="I11" s="141"/>
      <c r="J11" s="146"/>
      <c r="K11" s="146"/>
      <c r="L11" s="146"/>
      <c r="M11" s="24"/>
      <c r="N11" s="15"/>
    </row>
    <row r="12" spans="1:14" s="10" customFormat="1" ht="12.75" customHeight="1" x14ac:dyDescent="0.2">
      <c r="A12" s="15"/>
      <c r="B12" s="22"/>
      <c r="C12" s="142"/>
      <c r="D12" s="146"/>
      <c r="E12" s="146"/>
      <c r="F12" s="146"/>
      <c r="G12" s="146"/>
      <c r="H12" s="71"/>
      <c r="I12" s="141"/>
      <c r="J12" s="146"/>
      <c r="K12" s="146"/>
      <c r="L12" s="71"/>
      <c r="M12" s="24"/>
      <c r="N12" s="15"/>
    </row>
    <row r="13" spans="1:14" s="10" customFormat="1" ht="12.75" customHeight="1" x14ac:dyDescent="0.2">
      <c r="A13" s="15"/>
      <c r="B13" s="22"/>
      <c r="C13" s="143"/>
      <c r="D13" s="147"/>
      <c r="E13" s="147"/>
      <c r="F13" s="147"/>
      <c r="G13" s="147"/>
      <c r="H13" s="32"/>
      <c r="I13" s="72"/>
      <c r="J13" s="147"/>
      <c r="K13" s="147"/>
      <c r="L13" s="32"/>
      <c r="M13" s="24"/>
      <c r="N13" s="15"/>
    </row>
    <row r="14" spans="1:14" s="10" customFormat="1" ht="12.75" customHeight="1" x14ac:dyDescent="0.2">
      <c r="A14" s="15"/>
      <c r="B14" s="22"/>
      <c r="C14" s="143"/>
      <c r="D14" s="71"/>
      <c r="E14" s="254" t="s">
        <v>72</v>
      </c>
      <c r="F14" s="255"/>
      <c r="G14" s="256"/>
      <c r="H14" s="72"/>
      <c r="I14" s="254" t="s">
        <v>72</v>
      </c>
      <c r="J14" s="255"/>
      <c r="K14" s="256"/>
      <c r="L14" s="32"/>
      <c r="M14" s="24"/>
      <c r="N14" s="15"/>
    </row>
    <row r="15" spans="1:14" s="10" customFormat="1" ht="12.75" customHeight="1" x14ac:dyDescent="0.2">
      <c r="A15" s="15"/>
      <c r="B15" s="22"/>
      <c r="C15" s="143"/>
      <c r="D15" s="8"/>
      <c r="E15" s="136" t="s">
        <v>7</v>
      </c>
      <c r="F15" s="25" t="s">
        <v>59</v>
      </c>
      <c r="G15" s="26" t="s">
        <v>77</v>
      </c>
      <c r="H15" s="72"/>
      <c r="I15" s="136" t="s">
        <v>7</v>
      </c>
      <c r="J15" s="25" t="s">
        <v>59</v>
      </c>
      <c r="K15" s="26" t="s">
        <v>77</v>
      </c>
      <c r="L15" s="8"/>
      <c r="M15" s="24"/>
      <c r="N15" s="15"/>
    </row>
    <row r="16" spans="1:14" s="10" customFormat="1" ht="12.75" customHeight="1" x14ac:dyDescent="0.2">
      <c r="A16" s="15"/>
      <c r="B16" s="22"/>
      <c r="C16" s="143"/>
      <c r="D16" s="8"/>
      <c r="E16" s="148" t="s">
        <v>68</v>
      </c>
      <c r="F16" s="59">
        <f>Directivos!J1</f>
        <v>0</v>
      </c>
      <c r="G16" s="60" t="e">
        <f>(F16*100)/F19</f>
        <v>#DIV/0!</v>
      </c>
      <c r="H16" s="32"/>
      <c r="I16" s="148" t="s">
        <v>36</v>
      </c>
      <c r="J16" s="59">
        <f>Directivos!I1</f>
        <v>0</v>
      </c>
      <c r="K16" s="60" t="e">
        <f>(J16*100)/J18</f>
        <v>#DIV/0!</v>
      </c>
      <c r="L16" s="8"/>
      <c r="M16" s="24"/>
      <c r="N16" s="15"/>
    </row>
    <row r="17" spans="1:14" s="10" customFormat="1" ht="12.75" customHeight="1" x14ac:dyDescent="0.2">
      <c r="A17" s="15"/>
      <c r="B17" s="22"/>
      <c r="C17" s="143"/>
      <c r="D17" s="8"/>
      <c r="E17" s="143" t="s">
        <v>52</v>
      </c>
      <c r="F17" s="159">
        <f>Directivos!J2</f>
        <v>0</v>
      </c>
      <c r="G17" s="161" t="e">
        <f>(F17*100)/F19</f>
        <v>#DIV/0!</v>
      </c>
      <c r="H17" s="32"/>
      <c r="I17" s="149" t="s">
        <v>37</v>
      </c>
      <c r="J17" s="160">
        <f>Directivos!I2</f>
        <v>0</v>
      </c>
      <c r="K17" s="163" t="e">
        <f>(J17*100)/J18</f>
        <v>#DIV/0!</v>
      </c>
      <c r="L17" s="8"/>
      <c r="M17" s="24"/>
      <c r="N17" s="15"/>
    </row>
    <row r="18" spans="1:14" s="10" customFormat="1" ht="12.75" customHeight="1" x14ac:dyDescent="0.2">
      <c r="A18" s="15"/>
      <c r="B18" s="22"/>
      <c r="C18" s="143"/>
      <c r="D18" s="8"/>
      <c r="E18" s="149" t="s">
        <v>51</v>
      </c>
      <c r="F18" s="63">
        <f>Directivos!J3</f>
        <v>0</v>
      </c>
      <c r="G18" s="64" t="e">
        <f>(F18*100)/F19</f>
        <v>#DIV/0!</v>
      </c>
      <c r="H18" s="32"/>
      <c r="I18" s="136" t="s">
        <v>60</v>
      </c>
      <c r="J18" s="25">
        <f>SUM(J16:J17)</f>
        <v>0</v>
      </c>
      <c r="K18" s="162" t="e">
        <f>SUM(K16:K17)</f>
        <v>#DIV/0!</v>
      </c>
      <c r="L18" s="146"/>
      <c r="M18" s="24"/>
      <c r="N18" s="15"/>
    </row>
    <row r="19" spans="1:14" s="10" customFormat="1" ht="12.75" customHeight="1" x14ac:dyDescent="0.2">
      <c r="A19" s="15"/>
      <c r="B19" s="22"/>
      <c r="C19" s="143"/>
      <c r="D19" s="8"/>
      <c r="E19" s="136" t="s">
        <v>60</v>
      </c>
      <c r="F19" s="25">
        <f>SUM(F16:F18)</f>
        <v>0</v>
      </c>
      <c r="G19" s="162" t="e">
        <f>SUM(G16:G18)</f>
        <v>#DIV/0!</v>
      </c>
      <c r="H19" s="72"/>
      <c r="I19" s="246"/>
      <c r="J19" s="246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43"/>
      <c r="D20" s="8"/>
      <c r="E20" s="50"/>
      <c r="F20" s="47"/>
      <c r="G20" s="47"/>
      <c r="H20" s="47"/>
      <c r="I20" s="47"/>
      <c r="J20" s="47"/>
      <c r="K20" s="52"/>
      <c r="L20" s="32"/>
      <c r="M20" s="24"/>
      <c r="N20" s="15"/>
    </row>
    <row r="21" spans="1:14" s="10" customFormat="1" ht="12.75" customHeight="1" x14ac:dyDescent="0.2">
      <c r="A21" s="15"/>
      <c r="B21" s="22"/>
      <c r="C21" s="143"/>
      <c r="D21" s="74"/>
      <c r="E21" s="74"/>
      <c r="F21" s="74"/>
      <c r="G21" s="74"/>
      <c r="H21" s="74"/>
      <c r="I21" s="47"/>
      <c r="J21" s="47"/>
      <c r="K21" s="47"/>
      <c r="L21" s="32"/>
      <c r="M21" s="24"/>
      <c r="N21" s="15"/>
    </row>
    <row r="22" spans="1:14" s="10" customFormat="1" ht="12.75" customHeight="1" x14ac:dyDescent="0.2">
      <c r="A22" s="15"/>
      <c r="B22" s="22"/>
      <c r="C22" s="143"/>
      <c r="D22" s="147"/>
      <c r="E22" s="147"/>
      <c r="F22" s="147"/>
      <c r="G22" s="147"/>
      <c r="H22" s="32"/>
      <c r="I22" s="72"/>
      <c r="J22" s="147"/>
      <c r="K22" s="147"/>
      <c r="L22" s="32"/>
      <c r="M22" s="24"/>
      <c r="N22" s="15"/>
    </row>
    <row r="23" spans="1:14" s="10" customFormat="1" ht="12.75" customHeight="1" x14ac:dyDescent="0.2">
      <c r="A23" s="15"/>
      <c r="B23" s="22"/>
      <c r="C23" s="142"/>
      <c r="D23" s="146"/>
      <c r="E23" s="146"/>
      <c r="F23" s="146"/>
      <c r="G23" s="146"/>
      <c r="H23" s="71"/>
      <c r="I23" s="141"/>
      <c r="J23" s="146"/>
      <c r="K23" s="146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22" t="s">
        <v>159</v>
      </c>
      <c r="D26" s="222"/>
      <c r="E26" s="222"/>
      <c r="F26" s="222"/>
      <c r="G26" s="222"/>
      <c r="H26" s="222"/>
      <c r="I26" s="222"/>
      <c r="J26" s="222"/>
      <c r="K26" s="222"/>
      <c r="L26" s="222"/>
      <c r="M26" s="20"/>
      <c r="N26" s="15"/>
    </row>
    <row r="27" spans="1:14" s="10" customFormat="1" ht="15" customHeight="1" x14ac:dyDescent="0.2">
      <c r="A27" s="15"/>
      <c r="B27" s="19"/>
      <c r="C27" s="223" t="s">
        <v>67</v>
      </c>
      <c r="D27" s="223"/>
      <c r="E27" s="223"/>
      <c r="F27" s="223"/>
      <c r="G27" s="223"/>
      <c r="H27" s="223"/>
      <c r="I27" s="223"/>
      <c r="J27" s="223"/>
      <c r="K27" s="223"/>
      <c r="L27" s="223"/>
      <c r="M27" s="20"/>
      <c r="N27" s="15"/>
    </row>
    <row r="28" spans="1:14" s="10" customFormat="1" ht="15" customHeight="1" x14ac:dyDescent="0.2">
      <c r="A28" s="15"/>
      <c r="B28" s="19"/>
      <c r="C28" s="223" t="s">
        <v>147</v>
      </c>
      <c r="D28" s="223"/>
      <c r="E28" s="223"/>
      <c r="F28" s="223"/>
      <c r="G28" s="223"/>
      <c r="H28" s="223"/>
      <c r="I28" s="223"/>
      <c r="J28" s="223"/>
      <c r="K28" s="223"/>
      <c r="L28" s="223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36" t="s">
        <v>57</v>
      </c>
      <c r="D30" s="236"/>
      <c r="E30" s="237"/>
      <c r="F30" s="237"/>
      <c r="G30" s="238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31" t="s">
        <v>148</v>
      </c>
      <c r="D31" s="245" t="s">
        <v>164</v>
      </c>
      <c r="E31" s="246"/>
      <c r="F31" s="246"/>
      <c r="G31" s="239"/>
      <c r="H31" s="40">
        <f>Directivos!$O$1</f>
        <v>0</v>
      </c>
      <c r="I31" s="41">
        <f>Directivos!$O$4</f>
        <v>0</v>
      </c>
      <c r="J31" s="41">
        <f>Directivos!$O$5</f>
        <v>0</v>
      </c>
      <c r="K31" s="41" t="e">
        <f>Directivos!$O$2</f>
        <v>#DIV/0!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32"/>
      <c r="D32" s="201" t="s">
        <v>31</v>
      </c>
      <c r="E32" s="202"/>
      <c r="F32" s="202"/>
      <c r="G32" s="203"/>
      <c r="H32" s="101">
        <f>Directivos!$P$1</f>
        <v>0</v>
      </c>
      <c r="I32" s="102">
        <f>Directivos!$P$4</f>
        <v>0</v>
      </c>
      <c r="J32" s="102">
        <f>Directivos!$P$5</f>
        <v>0</v>
      </c>
      <c r="K32" s="102" t="e">
        <f>Directivos!$P$2</f>
        <v>#DIV/0!</v>
      </c>
      <c r="L32" s="103" t="b">
        <f>Directivos!$P$3</f>
        <v>0</v>
      </c>
      <c r="M32" s="39"/>
      <c r="N32" s="33"/>
    </row>
    <row r="33" spans="1:14" ht="16.899999999999999" customHeight="1" x14ac:dyDescent="0.2">
      <c r="A33" s="33"/>
      <c r="B33" s="37"/>
      <c r="C33" s="232"/>
      <c r="D33" s="228" t="s">
        <v>160</v>
      </c>
      <c r="E33" s="229"/>
      <c r="F33" s="229"/>
      <c r="G33" s="230"/>
      <c r="H33" s="107">
        <f>Directivos!$R$1</f>
        <v>0</v>
      </c>
      <c r="I33" s="108">
        <f>Directivos!$R$4</f>
        <v>0</v>
      </c>
      <c r="J33" s="108">
        <f>Directivos!$R$5</f>
        <v>0</v>
      </c>
      <c r="K33" s="108" t="e">
        <f>Directivos!$R$2</f>
        <v>#DIV/0!</v>
      </c>
      <c r="L33" s="109" t="b">
        <f>Directivos!$R$3</f>
        <v>0</v>
      </c>
      <c r="M33" s="39"/>
      <c r="N33" s="33"/>
    </row>
    <row r="34" spans="1:14" ht="16.899999999999999" customHeight="1" x14ac:dyDescent="0.2">
      <c r="A34" s="33"/>
      <c r="B34" s="37"/>
      <c r="C34" s="232"/>
      <c r="D34" s="251" t="s">
        <v>10</v>
      </c>
      <c r="E34" s="252"/>
      <c r="F34" s="252"/>
      <c r="G34" s="253"/>
      <c r="H34" s="104">
        <f>Directivos!$T$1</f>
        <v>0</v>
      </c>
      <c r="I34" s="105">
        <f>Directivos!$T$4</f>
        <v>0</v>
      </c>
      <c r="J34" s="105">
        <f>Directivos!$T$5</f>
        <v>0</v>
      </c>
      <c r="K34" s="105" t="e">
        <f>Directivos!$T$2</f>
        <v>#DIV/0!</v>
      </c>
      <c r="L34" s="106" t="b">
        <f>Directivos!$T$3</f>
        <v>0</v>
      </c>
      <c r="M34" s="39"/>
      <c r="N34" s="33"/>
    </row>
    <row r="35" spans="1:14" ht="16.899999999999999" customHeight="1" x14ac:dyDescent="0.2">
      <c r="A35" s="33"/>
      <c r="B35" s="37"/>
      <c r="C35" s="232"/>
      <c r="D35" s="201" t="s">
        <v>165</v>
      </c>
      <c r="E35" s="202"/>
      <c r="F35" s="202"/>
      <c r="G35" s="203"/>
      <c r="H35" s="101">
        <f>Directivos!$U$1</f>
        <v>0</v>
      </c>
      <c r="I35" s="102">
        <f>Directivos!$U$4</f>
        <v>0</v>
      </c>
      <c r="J35" s="102">
        <f>Directivos!$U$5</f>
        <v>0</v>
      </c>
      <c r="K35" s="102" t="e">
        <f>Directivos!$U$2</f>
        <v>#DIV/0!</v>
      </c>
      <c r="L35" s="103" t="b">
        <f>Directivos!$U$3</f>
        <v>0</v>
      </c>
      <c r="M35" s="39"/>
      <c r="N35" s="33"/>
    </row>
    <row r="36" spans="1:14" ht="16.899999999999999" customHeight="1" x14ac:dyDescent="0.2">
      <c r="A36" s="33"/>
      <c r="B36" s="37"/>
      <c r="C36" s="232"/>
      <c r="D36" s="228" t="s">
        <v>136</v>
      </c>
      <c r="E36" s="229"/>
      <c r="F36" s="229"/>
      <c r="G36" s="230"/>
      <c r="H36" s="107">
        <f>Directivos!$W$1</f>
        <v>0</v>
      </c>
      <c r="I36" s="108">
        <f>Directivos!$W$4</f>
        <v>0</v>
      </c>
      <c r="J36" s="108">
        <f>Directivos!$W$5</f>
        <v>0</v>
      </c>
      <c r="K36" s="108" t="e">
        <f>Directivos!$W$2</f>
        <v>#DIV/0!</v>
      </c>
      <c r="L36" s="109" t="b">
        <f>Directivos!$W$3</f>
        <v>0</v>
      </c>
      <c r="M36" s="39"/>
      <c r="N36" s="33"/>
    </row>
    <row r="37" spans="1:14" ht="16.899999999999999" customHeight="1" x14ac:dyDescent="0.2">
      <c r="A37" s="33"/>
      <c r="B37" s="37"/>
      <c r="C37" s="232"/>
      <c r="D37" s="251" t="s">
        <v>53</v>
      </c>
      <c r="E37" s="252"/>
      <c r="F37" s="252"/>
      <c r="G37" s="253"/>
      <c r="H37" s="104">
        <f>Directivos!$Y$1</f>
        <v>0</v>
      </c>
      <c r="I37" s="105">
        <f>Directivos!$Y$4</f>
        <v>0</v>
      </c>
      <c r="J37" s="105">
        <f>Directivos!$Y$5</f>
        <v>0</v>
      </c>
      <c r="K37" s="105" t="e">
        <f>Directivos!$Y$2</f>
        <v>#DIV/0!</v>
      </c>
      <c r="L37" s="106" t="b">
        <f>Directivos!$Y$3</f>
        <v>0</v>
      </c>
      <c r="M37" s="39"/>
      <c r="N37" s="33"/>
    </row>
    <row r="38" spans="1:14" ht="16.899999999999999" customHeight="1" x14ac:dyDescent="0.2">
      <c r="A38" s="33"/>
      <c r="B38" s="37"/>
      <c r="C38" s="232"/>
      <c r="D38" s="201" t="s">
        <v>157</v>
      </c>
      <c r="E38" s="202"/>
      <c r="F38" s="202"/>
      <c r="G38" s="203"/>
      <c r="H38" s="101">
        <f>Directivos!$Z$1</f>
        <v>0</v>
      </c>
      <c r="I38" s="102">
        <f>Directivos!$Z$4</f>
        <v>0</v>
      </c>
      <c r="J38" s="102">
        <f>Directivos!$Z$5</f>
        <v>0</v>
      </c>
      <c r="K38" s="102" t="e">
        <f>Directivos!$Z$2</f>
        <v>#DIV/0!</v>
      </c>
      <c r="L38" s="103" t="b">
        <f>Directivos!$Z$3</f>
        <v>0</v>
      </c>
      <c r="M38" s="39"/>
      <c r="N38" s="33"/>
    </row>
    <row r="39" spans="1:14" ht="16.899999999999999" customHeight="1" x14ac:dyDescent="0.2">
      <c r="A39" s="33"/>
      <c r="B39" s="37"/>
      <c r="C39" s="232"/>
      <c r="D39" s="228" t="s">
        <v>137</v>
      </c>
      <c r="E39" s="229"/>
      <c r="F39" s="229"/>
      <c r="G39" s="230"/>
      <c r="H39" s="107">
        <f>Directivos!$AB$1</f>
        <v>0</v>
      </c>
      <c r="I39" s="108">
        <f>Directivos!$AB$4</f>
        <v>0</v>
      </c>
      <c r="J39" s="108">
        <f>Directivos!$AB$5</f>
        <v>0</v>
      </c>
      <c r="K39" s="108" t="e">
        <f>Directivos!$AB$2</f>
        <v>#DIV/0!</v>
      </c>
      <c r="L39" s="109" t="b">
        <f>Directivos!$AB$3</f>
        <v>0</v>
      </c>
      <c r="M39" s="39"/>
      <c r="N39" s="33"/>
    </row>
    <row r="40" spans="1:14" ht="16.899999999999999" customHeight="1" x14ac:dyDescent="0.2">
      <c r="A40" s="33"/>
      <c r="B40" s="37"/>
      <c r="C40" s="232"/>
      <c r="D40" s="251" t="s">
        <v>14</v>
      </c>
      <c r="E40" s="252"/>
      <c r="F40" s="252"/>
      <c r="G40" s="253"/>
      <c r="H40" s="104">
        <f>Directivos!$AD$1</f>
        <v>0</v>
      </c>
      <c r="I40" s="105">
        <f>Directivos!$AD$4</f>
        <v>0</v>
      </c>
      <c r="J40" s="105">
        <f>Directivos!$AD$5</f>
        <v>0</v>
      </c>
      <c r="K40" s="105" t="e">
        <f>Directivos!$AD$2</f>
        <v>#DIV/0!</v>
      </c>
      <c r="L40" s="106" t="b">
        <f>Directivos!$AD$3</f>
        <v>0</v>
      </c>
      <c r="M40" s="39"/>
      <c r="N40" s="33"/>
    </row>
    <row r="41" spans="1:14" ht="16.899999999999999" customHeight="1" x14ac:dyDescent="0.2">
      <c r="A41" s="33"/>
      <c r="B41" s="37"/>
      <c r="C41" s="232"/>
      <c r="D41" s="201" t="s">
        <v>90</v>
      </c>
      <c r="E41" s="202"/>
      <c r="F41" s="202"/>
      <c r="G41" s="203"/>
      <c r="H41" s="101">
        <f>Directivos!$AE$1</f>
        <v>0</v>
      </c>
      <c r="I41" s="102">
        <f>Directivos!$AE$4</f>
        <v>0</v>
      </c>
      <c r="J41" s="102">
        <f>Directivos!$AE$5</f>
        <v>0</v>
      </c>
      <c r="K41" s="102" t="e">
        <f>Directivos!$AE$2</f>
        <v>#DIV/0!</v>
      </c>
      <c r="L41" s="103" t="b">
        <f>Directivos!$AE$3</f>
        <v>0</v>
      </c>
      <c r="M41" s="39"/>
      <c r="N41" s="33"/>
    </row>
    <row r="42" spans="1:14" ht="16.899999999999999" customHeight="1" x14ac:dyDescent="0.2">
      <c r="A42" s="33"/>
      <c r="B42" s="37"/>
      <c r="C42" s="233"/>
      <c r="D42" s="216" t="s">
        <v>138</v>
      </c>
      <c r="E42" s="217"/>
      <c r="F42" s="217"/>
      <c r="G42" s="218"/>
      <c r="H42" s="110">
        <f>Directivos!$AG$1</f>
        <v>0</v>
      </c>
      <c r="I42" s="111">
        <f>Directivos!$AG$4</f>
        <v>0</v>
      </c>
      <c r="J42" s="111">
        <f>Directivos!$AG$5</f>
        <v>0</v>
      </c>
      <c r="K42" s="111" t="e">
        <f>Directivos!$AG$2</f>
        <v>#DIV/0!</v>
      </c>
      <c r="L42" s="112" t="b">
        <f>Directivos!$AG$3</f>
        <v>0</v>
      </c>
      <c r="M42" s="39"/>
      <c r="N42" s="33"/>
    </row>
    <row r="43" spans="1:14" ht="16.899999999999999" customHeight="1" x14ac:dyDescent="0.2">
      <c r="A43" s="33"/>
      <c r="B43" s="37"/>
      <c r="C43" s="231" t="s">
        <v>149</v>
      </c>
      <c r="D43" s="245" t="s">
        <v>122</v>
      </c>
      <c r="E43" s="246"/>
      <c r="F43" s="246"/>
      <c r="G43" s="239"/>
      <c r="H43" s="40">
        <f>Directivos!$AM$1</f>
        <v>0</v>
      </c>
      <c r="I43" s="41">
        <f>Directivos!$AM$4</f>
        <v>0</v>
      </c>
      <c r="J43" s="41">
        <f>Directivos!$AM$5</f>
        <v>0</v>
      </c>
      <c r="K43" s="41" t="e">
        <f>Directivos!$AM$2</f>
        <v>#DIV/0!</v>
      </c>
      <c r="L43" s="78" t="b">
        <f>Directivos!$AM$3</f>
        <v>0</v>
      </c>
      <c r="M43" s="39"/>
      <c r="N43" s="33"/>
    </row>
    <row r="44" spans="1:14" ht="16.899999999999999" customHeight="1" x14ac:dyDescent="0.2">
      <c r="A44" s="33"/>
      <c r="B44" s="37"/>
      <c r="C44" s="232"/>
      <c r="D44" s="247" t="s">
        <v>126</v>
      </c>
      <c r="E44" s="248"/>
      <c r="F44" s="248"/>
      <c r="G44" s="224"/>
      <c r="H44" s="42">
        <f>Directivos!$AN$1</f>
        <v>0</v>
      </c>
      <c r="I44" s="43">
        <f>Directivos!$AN$4</f>
        <v>0</v>
      </c>
      <c r="J44" s="43">
        <f>Directivos!$AN$5</f>
        <v>0</v>
      </c>
      <c r="K44" s="43" t="e">
        <f>Directivos!$AN$2</f>
        <v>#DIV/0!</v>
      </c>
      <c r="L44" s="79" t="b">
        <f>Directivos!$AN$3</f>
        <v>0</v>
      </c>
      <c r="M44" s="39"/>
      <c r="N44" s="33"/>
    </row>
    <row r="45" spans="1:14" ht="16.899999999999999" customHeight="1" x14ac:dyDescent="0.2">
      <c r="A45" s="33"/>
      <c r="B45" s="37"/>
      <c r="C45" s="232"/>
      <c r="D45" s="201" t="s">
        <v>127</v>
      </c>
      <c r="E45" s="202"/>
      <c r="F45" s="202"/>
      <c r="G45" s="203"/>
      <c r="H45" s="101">
        <f>Directivos!$AO$1</f>
        <v>0</v>
      </c>
      <c r="I45" s="102">
        <f>Directivos!$AO$4</f>
        <v>0</v>
      </c>
      <c r="J45" s="102">
        <f>Directivos!$AO$5</f>
        <v>0</v>
      </c>
      <c r="K45" s="102" t="e">
        <f>Directivos!$AO$2</f>
        <v>#DIV/0!</v>
      </c>
      <c r="L45" s="103" t="b">
        <f>Directivos!$AO$3</f>
        <v>0</v>
      </c>
      <c r="M45" s="39"/>
      <c r="N45" s="33"/>
    </row>
    <row r="46" spans="1:14" ht="16.899999999999999" customHeight="1" x14ac:dyDescent="0.2">
      <c r="A46" s="33"/>
      <c r="B46" s="37"/>
      <c r="C46" s="233"/>
      <c r="D46" s="216" t="s">
        <v>89</v>
      </c>
      <c r="E46" s="217"/>
      <c r="F46" s="217"/>
      <c r="G46" s="218"/>
      <c r="H46" s="110">
        <f>Directivos!$AQ$1</f>
        <v>0</v>
      </c>
      <c r="I46" s="111">
        <f>Directivos!$AQ$4</f>
        <v>0</v>
      </c>
      <c r="J46" s="111">
        <f>Directivos!$AQ$5</f>
        <v>0</v>
      </c>
      <c r="K46" s="111" t="e">
        <f>Directivos!$AQ$2</f>
        <v>#DIV/0!</v>
      </c>
      <c r="L46" s="112" t="b">
        <f>Directivos!$AQ$3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19" t="s">
        <v>56</v>
      </c>
      <c r="E47" s="219"/>
      <c r="F47" s="219"/>
      <c r="G47" s="220"/>
      <c r="H47" s="45">
        <f>Directivos!$AT$1</f>
        <v>0</v>
      </c>
      <c r="I47" s="46">
        <f>Directivos!$AT$4</f>
        <v>0</v>
      </c>
      <c r="J47" s="46">
        <f>Directivos!$AT$5</f>
        <v>0</v>
      </c>
      <c r="K47" s="46" t="e">
        <f>Directivos!$AT$2</f>
        <v>#DIV/0!</v>
      </c>
      <c r="L47" s="80" t="b">
        <f>Directivos!$AT$3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21" t="s">
        <v>76</v>
      </c>
      <c r="D57" s="221"/>
      <c r="E57" s="221"/>
      <c r="F57" s="221"/>
      <c r="G57" s="221"/>
      <c r="H57" s="221"/>
      <c r="I57" s="221"/>
      <c r="J57" s="221"/>
      <c r="K57" s="221"/>
      <c r="L57" s="221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1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208" t="s">
        <v>88</v>
      </c>
      <c r="D84" s="209"/>
      <c r="E84" s="209"/>
      <c r="F84" s="210"/>
      <c r="G84" s="33"/>
      <c r="H84" s="37"/>
      <c r="I84" s="242" t="s">
        <v>139</v>
      </c>
      <c r="J84" s="242"/>
      <c r="K84" s="242"/>
      <c r="L84" s="242"/>
      <c r="M84" s="39"/>
      <c r="N84" s="33"/>
    </row>
    <row r="85" spans="1:14" ht="15" customHeight="1" x14ac:dyDescent="0.2">
      <c r="A85" s="33"/>
      <c r="B85" s="37"/>
      <c r="C85" s="211" t="s">
        <v>87</v>
      </c>
      <c r="D85" s="204"/>
      <c r="E85" s="25" t="s">
        <v>59</v>
      </c>
      <c r="F85" s="26" t="s">
        <v>77</v>
      </c>
      <c r="G85" s="33"/>
      <c r="H85" s="37"/>
      <c r="I85" s="204" t="s">
        <v>140</v>
      </c>
      <c r="J85" s="205"/>
      <c r="K85" s="120" t="s">
        <v>142</v>
      </c>
      <c r="L85" s="121" t="s">
        <v>77</v>
      </c>
      <c r="M85" s="39"/>
      <c r="N85" s="33"/>
    </row>
    <row r="86" spans="1:14" ht="15" customHeight="1" x14ac:dyDescent="0.2">
      <c r="A86" s="33"/>
      <c r="B86" s="37"/>
      <c r="C86" s="212" t="s">
        <v>69</v>
      </c>
      <c r="D86" s="213"/>
      <c r="E86" s="158">
        <f>Directivos!AU1</f>
        <v>0</v>
      </c>
      <c r="F86" s="126" t="e">
        <f>(E86*100)/H47</f>
        <v>#DIV/0!</v>
      </c>
      <c r="G86" s="33"/>
      <c r="H86" s="37"/>
      <c r="I86" s="206" t="s">
        <v>15</v>
      </c>
      <c r="J86" s="207"/>
      <c r="K86" s="117">
        <f>Directivos!AI1</f>
        <v>0</v>
      </c>
      <c r="L86" s="131" t="e">
        <f t="shared" ref="L86:L92" si="0">($K86*100)/$K$93</f>
        <v>#DIV/0!</v>
      </c>
      <c r="M86" s="39"/>
      <c r="N86" s="33"/>
    </row>
    <row r="87" spans="1:14" ht="15" customHeight="1" x14ac:dyDescent="0.2">
      <c r="A87" s="33"/>
      <c r="B87" s="37"/>
      <c r="C87" s="214" t="s">
        <v>30</v>
      </c>
      <c r="D87" s="199"/>
      <c r="E87" s="127">
        <f>Directivos!AU2</f>
        <v>0</v>
      </c>
      <c r="F87" s="128" t="e">
        <f>(E87*100)/H47</f>
        <v>#DIV/0!</v>
      </c>
      <c r="G87" s="33"/>
      <c r="H87" s="37"/>
      <c r="I87" s="199" t="s">
        <v>16</v>
      </c>
      <c r="J87" s="200"/>
      <c r="K87" s="118">
        <f>Directivos!AI2</f>
        <v>0</v>
      </c>
      <c r="L87" s="132" t="e">
        <f t="shared" si="0"/>
        <v>#DIV/0!</v>
      </c>
      <c r="M87" s="39"/>
      <c r="N87" s="33"/>
    </row>
    <row r="88" spans="1:14" ht="15" customHeight="1" x14ac:dyDescent="0.2">
      <c r="A88" s="33"/>
      <c r="B88" s="37"/>
      <c r="C88" s="249" t="s">
        <v>32</v>
      </c>
      <c r="D88" s="250"/>
      <c r="E88" s="129">
        <f>Directivos!AU3</f>
        <v>0</v>
      </c>
      <c r="F88" s="130" t="e">
        <f>(E88*100)/H47</f>
        <v>#DIV/0!</v>
      </c>
      <c r="G88" s="33"/>
      <c r="H88" s="37"/>
      <c r="I88" s="199" t="s">
        <v>17</v>
      </c>
      <c r="J88" s="200"/>
      <c r="K88" s="118">
        <f>Directivos!AI3</f>
        <v>0</v>
      </c>
      <c r="L88" s="132" t="e">
        <f t="shared" si="0"/>
        <v>#DIV/0!</v>
      </c>
      <c r="M88" s="39"/>
      <c r="N88" s="33"/>
    </row>
    <row r="89" spans="1:14" ht="15" customHeight="1" x14ac:dyDescent="0.2">
      <c r="A89" s="33"/>
      <c r="B89" s="34"/>
      <c r="C89" s="241" t="s">
        <v>60</v>
      </c>
      <c r="D89" s="205"/>
      <c r="E89" s="120">
        <f>SUM(E86:E88)</f>
        <v>0</v>
      </c>
      <c r="F89" s="122" t="e">
        <f>SUM(F86:F88)</f>
        <v>#DIV/0!</v>
      </c>
      <c r="G89" s="114"/>
      <c r="H89" s="37"/>
      <c r="I89" s="199" t="s">
        <v>18</v>
      </c>
      <c r="J89" s="200"/>
      <c r="K89" s="118">
        <f>Directivos!AI4</f>
        <v>0</v>
      </c>
      <c r="L89" s="132" t="e">
        <f t="shared" si="0"/>
        <v>#DIV/0!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199" t="s">
        <v>93</v>
      </c>
      <c r="J90" s="200"/>
      <c r="K90" s="118">
        <f>Directivos!AI5</f>
        <v>0</v>
      </c>
      <c r="L90" s="132" t="e">
        <f t="shared" si="0"/>
        <v>#DIV/0!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199" t="s">
        <v>19</v>
      </c>
      <c r="J91" s="200"/>
      <c r="K91" s="118">
        <f>Directivos!AI6</f>
        <v>0</v>
      </c>
      <c r="L91" s="132" t="e">
        <f t="shared" si="0"/>
        <v>#DIV/0!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195" t="s">
        <v>20</v>
      </c>
      <c r="J92" s="196"/>
      <c r="K92" s="119">
        <f>Directivos!AI7</f>
        <v>0</v>
      </c>
      <c r="L92" s="133" t="e">
        <f t="shared" si="0"/>
        <v>#DIV/0!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16"/>
      <c r="H93" s="37"/>
      <c r="I93" s="197" t="s">
        <v>60</v>
      </c>
      <c r="J93" s="198"/>
      <c r="K93" s="123">
        <f>SUM(K86:K92)</f>
        <v>0</v>
      </c>
      <c r="L93" s="124" t="e">
        <f>SUM(L86:L92)</f>
        <v>#DIV/0!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1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I92:J92"/>
    <mergeCell ref="I93:J93"/>
    <mergeCell ref="I88:J88"/>
    <mergeCell ref="I89:J89"/>
    <mergeCell ref="I90:J90"/>
    <mergeCell ref="I91:J91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D35:G35"/>
    <mergeCell ref="D40:G40"/>
    <mergeCell ref="C89:D89"/>
    <mergeCell ref="I84:L84"/>
    <mergeCell ref="I85:J85"/>
    <mergeCell ref="I86:J86"/>
    <mergeCell ref="I87:J87"/>
    <mergeCell ref="C84:F84"/>
    <mergeCell ref="C85:D85"/>
    <mergeCell ref="C86:D86"/>
    <mergeCell ref="C87:D87"/>
    <mergeCell ref="C88:D88"/>
    <mergeCell ref="E3:L3"/>
    <mergeCell ref="C43:C46"/>
    <mergeCell ref="C9:L9"/>
    <mergeCell ref="I19:J19"/>
    <mergeCell ref="E14:G14"/>
    <mergeCell ref="I14:K14"/>
    <mergeCell ref="D45:G45"/>
    <mergeCell ref="D39:G39"/>
    <mergeCell ref="C1:D4"/>
    <mergeCell ref="D36:G36"/>
    <mergeCell ref="C31:C42"/>
    <mergeCell ref="C28:L28"/>
    <mergeCell ref="C30:G30"/>
    <mergeCell ref="D41:G41"/>
    <mergeCell ref="D37:G37"/>
    <mergeCell ref="D38:G38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yasith ibañez</cp:lastModifiedBy>
  <cp:lastPrinted>2008-11-27T15:47:24Z</cp:lastPrinted>
  <dcterms:created xsi:type="dcterms:W3CDTF">2008-01-23T15:29:27Z</dcterms:created>
  <dcterms:modified xsi:type="dcterms:W3CDTF">2025-03-04T20:41:39Z</dcterms:modified>
</cp:coreProperties>
</file>