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LENOVO\Desktop\"/>
    </mc:Choice>
  </mc:AlternateContent>
  <xr:revisionPtr revIDLastSave="0" documentId="8_{52939C91-B958-4731-82FB-3D3F916AABB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F35" i="2"/>
  <c r="A23" i="1" l="1"/>
  <c r="A24" i="1" l="1"/>
  <c r="A25" i="1" l="1"/>
  <c r="A26" i="1" l="1"/>
  <c r="A27" i="1" l="1"/>
  <c r="A28" i="1" l="1"/>
  <c r="A29" i="1" l="1"/>
  <c r="A30" i="1" l="1"/>
  <c r="A31" i="1" l="1"/>
  <c r="A32" i="1" s="1"/>
  <c r="A33" i="1" l="1"/>
  <c r="A34" i="1" l="1"/>
  <c r="A35" i="1"/>
  <c r="A36" i="1" l="1"/>
  <c r="A37" i="1" l="1"/>
  <c r="A38" i="1" l="1"/>
  <c r="A39" i="1" l="1"/>
  <c r="A40" i="1" s="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3" i="4" s="1"/>
  <c r="C16" i="4" l="1"/>
  <c r="E17" i="4"/>
  <c r="B16" i="4"/>
  <c r="D17" i="4"/>
  <c r="D16" i="4"/>
  <c r="E16" i="4"/>
  <c r="C17" i="4"/>
  <c r="B17" i="4"/>
  <c r="C18" i="4"/>
  <c r="B18" i="4"/>
  <c r="B20" i="4"/>
  <c r="E18" i="4"/>
  <c r="D18" i="4"/>
  <c r="C20" i="4"/>
  <c r="B19" i="4"/>
  <c r="D19" i="4"/>
  <c r="E19" i="4"/>
  <c r="C19" i="4"/>
  <c r="D20" i="4"/>
  <c r="E20" i="4"/>
  <c r="D21" i="4"/>
  <c r="B21" i="4"/>
  <c r="B24" i="4"/>
  <c r="C21" i="4"/>
  <c r="E21" i="4"/>
  <c r="C23" i="4"/>
  <c r="C22" i="4"/>
  <c r="B22" i="4"/>
  <c r="D22" i="4"/>
  <c r="D23" i="4"/>
  <c r="C25" i="4"/>
  <c r="D24" i="4"/>
  <c r="C24" i="4"/>
  <c r="D25" i="4"/>
  <c r="B25" i="4"/>
  <c r="C27" i="4"/>
  <c r="D26" i="4"/>
  <c r="C26" i="4"/>
  <c r="B26" i="4"/>
  <c r="C35" i="4"/>
  <c r="B27" i="4"/>
  <c r="D27" i="4"/>
  <c r="D28" i="4"/>
  <c r="C28" i="4"/>
  <c r="D29" i="4"/>
  <c r="C29" i="4"/>
  <c r="D30" i="4"/>
  <c r="C30" i="4"/>
  <c r="D31" i="4"/>
  <c r="C31" i="4"/>
  <c r="D33" i="4"/>
  <c r="D32" i="4"/>
  <c r="D34" i="4"/>
  <c r="C32" i="4"/>
  <c r="C33" i="4"/>
  <c r="C34" i="4"/>
  <c r="D35" i="4"/>
  <c r="D42" i="4"/>
  <c r="C36" i="4"/>
  <c r="C37" i="4"/>
  <c r="C38" i="4"/>
  <c r="D36" i="4"/>
  <c r="D37" i="4"/>
  <c r="D38" i="4"/>
  <c r="C39" i="4"/>
  <c r="D39" i="4"/>
  <c r="D40" i="4"/>
  <c r="C40" i="4"/>
  <c r="D41" i="4"/>
  <c r="C41" i="4"/>
  <c r="C42" i="4"/>
  <c r="C50" i="4"/>
  <c r="D43" i="4"/>
  <c r="C43" i="4"/>
  <c r="C45" i="4"/>
  <c r="D46" i="4"/>
  <c r="D44" i="4"/>
  <c r="C44" i="4"/>
  <c r="D45" i="4"/>
  <c r="C46" i="4"/>
  <c r="C47" i="4"/>
  <c r="D47" i="4"/>
  <c r="C48" i="4"/>
  <c r="D48" i="4"/>
  <c r="D49" i="4"/>
  <c r="D50" i="4"/>
  <c r="C49" i="4"/>
  <c r="C66" i="4"/>
  <c r="D51" i="4"/>
  <c r="C51" i="4"/>
  <c r="C54" i="4"/>
  <c r="D52" i="4"/>
  <c r="C52" i="4"/>
  <c r="C53" i="4"/>
  <c r="D53" i="4"/>
  <c r="D54" i="4"/>
  <c r="D55" i="4"/>
  <c r="C55" i="4"/>
  <c r="D56" i="4"/>
  <c r="C56" i="4"/>
  <c r="C57" i="4"/>
  <c r="D57" i="4"/>
  <c r="C58" i="4"/>
  <c r="D58" i="4"/>
  <c r="D59" i="4"/>
  <c r="C59" i="4"/>
  <c r="C61" i="4"/>
  <c r="C60" i="4"/>
  <c r="D60" i="4"/>
  <c r="D61" i="4"/>
  <c r="C62" i="4"/>
  <c r="D62" i="4"/>
  <c r="C63" i="4"/>
  <c r="D63" i="4"/>
  <c r="C64" i="4"/>
  <c r="D64" i="4"/>
  <c r="C65" i="4"/>
  <c r="C74" i="4"/>
  <c r="D65" i="4"/>
  <c r="D66" i="4"/>
  <c r="C67" i="4"/>
  <c r="D67" i="4"/>
  <c r="C68" i="4"/>
  <c r="D69" i="4"/>
  <c r="D68"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<sst xmlns="http://schemas.openxmlformats.org/spreadsheetml/2006/main" count="461" uniqueCount="298">
  <si>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</si>
  <si>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</si>
  <si>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</si>
  <si>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</si>
  <si>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</si>
  <si>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</si>
  <si>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</si>
  <si>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</si>
  <si>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</si>
  <si>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</si>
  <si>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</si>
  <si>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</si>
  <si>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</si>
  <si>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</si>
  <si>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</si>
  <si>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</si>
  <si>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</si>
  <si>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</si>
  <si>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</si>
  <si>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</si>
  <si>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</si>
  <si>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</si>
  <si>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</si>
  <si>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</si>
  <si>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</si>
  <si>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</si>
  <si>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</si>
  <si>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</si>
  <si>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</si>
  <si>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</si>
  <si>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</si>
  <si>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</si>
  <si>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</si>
  <si>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</si>
  <si>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</si>
  <si>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</si>
  <si>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</si>
  <si>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</si>
  <si>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</si>
  <si>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</si>
  <si>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</si>
  <si>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</si>
  <si>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</si>
  <si>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</si>
  <si>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</si>
  <si>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</si>
  <si>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</si>
  <si>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</si>
  <si>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</si>
  <si>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</si>
  <si>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</si>
  <si>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</si>
  <si>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</si>
  <si>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</si>
  <si>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</si>
  <si>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</si>
  <si>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</si>
  <si>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</si>
  <si>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</si>
  <si>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</si>
  <si>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</si>
  <si>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</si>
  <si>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</si>
  <si>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</si>
  <si>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</si>
  <si>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</si>
  <si>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</si>
  <si>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</si>
  <si>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</si>
  <si>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</si>
  <si>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</si>
  <si>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</si>
  <si>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</si>
  <si>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</si>
  <si>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</si>
  <si>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</si>
  <si>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</si>
  <si>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</si>
  <si>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</si>
  <si>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</si>
  <si>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</si>
  <si>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</si>
  <si>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</si>
  <si>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</si>
  <si>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</si>
  <si>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</si>
  <si>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</si>
  <si>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</si>
  <si>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</si>
  <si>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</si>
  <si>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</si>
  <si>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</si>
  <si>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</si>
  <si>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</si>
  <si>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</si>
  <si>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</si>
  <si>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</si>
  <si>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</si>
  <si>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</si>
  <si>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</si>
  <si>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</si>
  <si>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</si>
  <si>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</si>
  <si>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</si>
  <si>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</si>
  <si>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</si>
  <si>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</si>
  <si>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</si>
  <si>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</si>
  <si>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</si>
  <si>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</si>
  <si>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</si>
  <si>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</si>
  <si>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</si>
  <si>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</si>
  <si>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</si>
  <si>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</si>
  <si>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</si>
  <si>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</si>
  <si>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</si>
  <si>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</si>
  <si>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</si>
  <si>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</si>
  <si>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</si>
  <si>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</si>
  <si>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</si>
  <si>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</si>
  <si>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</si>
  <si>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</si>
  <si>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</si>
  <si>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</si>
  <si>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</si>
  <si>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</si>
  <si>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</si>
  <si>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</si>
  <si>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</si>
  <si>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</si>
  <si>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</si>
  <si>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</si>
  <si>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</si>
  <si>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</si>
  <si>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</si>
  <si>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</si>
  <si>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</si>
  <si>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</si>
  <si>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</si>
  <si>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</si>
  <si>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</si>
  <si>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</si>
  <si>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</si>
  <si>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</si>
  <si>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</si>
  <si>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</si>
  <si>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</si>
  <si>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</si>
  <si>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</si>
  <si>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</si>
  <si>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</si>
  <si>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</si>
  <si>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</si>
  <si>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</si>
  <si>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</si>
  <si>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</si>
  <si>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</si>
  <si>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</si>
  <si>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</si>
  <si>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</si>
  <si>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</si>
  <si>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</si>
  <si>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</si>
  <si>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</si>
  <si>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</si>
  <si>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</si>
  <si>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</si>
  <si>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</si>
  <si>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</si>
  <si>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</si>
  <si>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</si>
  <si>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</si>
  <si>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</si>
  <si>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</si>
  <si>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</si>
  <si>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</si>
  <si>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</si>
  <si>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</si>
  <si>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</si>
  <si>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</si>
  <si>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</si>
  <si>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</si>
  <si>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</si>
  <si>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</si>
  <si>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</si>
  <si>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</si>
  <si>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</si>
  <si>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</si>
  <si>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</si>
  <si>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</si>
  <si>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</si>
  <si>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</si>
  <si>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</si>
  <si>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</si>
  <si>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</si>
  <si>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</si>
  <si>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</si>
  <si>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</si>
  <si>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</si>
  <si>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</si>
  <si>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</si>
  <si>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</si>
  <si>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</si>
  <si>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</si>
  <si>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</si>
  <si>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</si>
  <si>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</si>
  <si>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</si>
  <si>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</si>
  <si>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</si>
  <si>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</si>
  <si>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</si>
  <si>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</si>
  <si>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1544000098-01</t>
  </si>
  <si>
    <t>ILCIA DEL CARMEN CHIVATÁ PACHECO (Rectora)</t>
  </si>
  <si>
    <t>Proceso realizado por los responsables La secretaria contadora, el contador y la rectora</t>
  </si>
  <si>
    <t>Se realizó agenda y cronograma de trabajo.</t>
  </si>
  <si>
    <t>Se usaron canales como la página web institucional, facebook, el períodico La Lupa. Los WhatsApp.</t>
  </si>
  <si>
    <t>El equipo realizó preparación previa del informe R.C</t>
  </si>
  <si>
    <t>El equipo líder preparó el informe acorde al PMI.</t>
  </si>
  <si>
    <t>Se divulgó con anterioridad la participacion de la comunidad al evento R.C por diversos medios físicos, virtuales, radiales la convocatoria y se anexa informe inversión presupuestal.</t>
  </si>
  <si>
    <t>Los formatos tenidos en cuenta fueron: informe R.C, invitación, propuestas comunidad, evaluación del evento.</t>
  </si>
  <si>
    <t xml:space="preserve">Se asignaron estas funciones a: La secretaria contadora, el contador y la rectora realizaron el proceso del informe presupuestal. </t>
  </si>
  <si>
    <t>Con la comunidad de docentes el diálogo es constante respecto a plantear las necesidades, evaluar la gestión y plantear propuestas de mejoramiento.</t>
  </si>
  <si>
    <t>Se dio amplia divulgación y participación.</t>
  </si>
  <si>
    <t>Se dieron a conocer durante el evento R.C.</t>
  </si>
  <si>
    <t xml:space="preserve">Se tienen en cuenta las recomendaciones para mejorar los próximos eventos de R.C </t>
  </si>
  <si>
    <t>Se evaluó el evento de R.C</t>
  </si>
  <si>
    <t>Se presentó informe acorde a los formatos de la R.C</t>
  </si>
  <si>
    <t>A nivel institucional se evalúa a traves de la asistencia la participación, así como las convocatorias.</t>
  </si>
  <si>
    <t>Se tuvieron en cuenta para la elaboración del PMI isntitucional.</t>
  </si>
  <si>
    <t>Fortalecer los espacios de diálogo en la rendición de cuentas sobre temas específicos garantizando la participación de toda la comunidad educativa.</t>
  </si>
  <si>
    <t>porcentaje de la comunidad educativa fortalecida en los espacios de diálogo/total de la comunidad educativa*100</t>
  </si>
  <si>
    <t>.</t>
  </si>
  <si>
    <t>Rectora Esp. Ilcia del Carmen Ch</t>
  </si>
  <si>
    <t>Institución Educativa Instituto Técnico Alfonso López</t>
  </si>
  <si>
    <t>A cada miembro del equipo de trabajo rendición de cuentas se asignaron responsabilidades acordes a sus funciones.</t>
  </si>
  <si>
    <t xml:space="preserve">En previas audiencias se han tenido en cuenta las recomendaciones sugeridas por la Comunidad, así como la mejora de cada gestión acordes a los recursos y necesidades  de la Institución. </t>
  </si>
  <si>
    <t xml:space="preserve">Se cargaron documentos en las fechas establecidas. </t>
  </si>
  <si>
    <t xml:space="preserve">Hubo plena divulgación del evento R.C a través de medios virtuales, reuniones de padres de familia y direcciones de grupo. </t>
  </si>
  <si>
    <t>Se realizaron reuniones para determinar los temas y responsabilidades para la RC.</t>
  </si>
  <si>
    <t xml:space="preserve">Se convocó a la comunidad por medio de canales como la pagina web, facebook, el periodico la Lupa, reunión de padres de familia y dirección de grupo. </t>
  </si>
  <si>
    <t>Se realizaron reuniones  para asignar responsabilidades a cada miembro del equipo de trabajo RC y determinar los mecanismos de participación y la convocatoria.</t>
  </si>
  <si>
    <t>Se realizó la convocatoria a través de medios tradicionales y electrónicos.</t>
  </si>
  <si>
    <t>Se publicó el informe de ejecución de recursos fijando en cartelera cada trimestre y se anexo el informe presupuestal a cada invitación a la RC</t>
  </si>
  <si>
    <t>Se realizó acorde al contexto presentado en la vigencia anterior dandole participación a la comunidad educativa.</t>
  </si>
  <si>
    <t xml:space="preserve">El evento de R.C se dio a conocer el informe de ejecución presupuestal  de tal manera que los invitados se enteraran de las acciones y mejoramiento institucional acorde a los recursos destinados para cada sede. </t>
  </si>
  <si>
    <t>Se analiza la viabilidad de las recomendaciones para incluir en las ejecuciones presupuestales y darle cumplimiento a las metas del plan institucional.</t>
  </si>
  <si>
    <t xml:space="preserve">Hay participación de la comunidad de estudiantes, padres de familia, docentes  e invitados. Se espera mayor participación. </t>
  </si>
  <si>
    <t>Fortalecer los espacios de diálogo en la rendición de cuentas sobre temas específicos y generales definidos, garantizando la intervención de la comunidad educativa, la ciudadanía y grupos de valor convocados con su evaluación de la gestión y resultados.</t>
  </si>
  <si>
    <t>Porcentaje de la comunidad educativa participando en los espacios de diálogo/total de la comunidad educativa*100</t>
  </si>
  <si>
    <t>	Informar por todos los medios posibles (Radio, televisión, redes sociales, grupos de whatsApp) a la comunidad educativa del proceso de Rendición de cuentas.</t>
  </si>
  <si>
    <t>	Generar espacios de diálogo con la comunidad educativa para la Rendición de cuentas.</t>
  </si>
  <si>
    <t>17 de enero de 2025</t>
  </si>
  <si>
    <t xml:space="preserve">El grupo de calidad  y equipo encargado de la Audiencia Pública se  reunieron para asignar tareas y  las responsabilidades de la rendición de cuentas año 2024.  Buscando una mayor participación de la comunidad educativa. </t>
  </si>
  <si>
    <t xml:space="preserve">La evaluación R.C año 2023 se divulgó en por todos los canales de comunicación se requiere de mayor participación  de representantes del sector educación (autoridades locales y departamentales) y de la comunidad Educativa. </t>
  </si>
  <si>
    <t xml:space="preserve">El equipo de divulgación promocionó el evento  por los diferentes canales de comunicación. La rectora y líderes de gestión presentaron informe de lo que se planeó y ejecutó con base en criterios de calidad. La Información esta actualizada y al alcance de todos. </t>
  </si>
  <si>
    <t>El resultado del diagnostico de rendición de cuenta fue socializado en la Institución y subido a la plataforma enjambre en el tiempo estipulado.</t>
  </si>
  <si>
    <t xml:space="preserve">Se tuvieron en cuenta los ejes tematicos e indicadores de los referentes de calidad, Eficiencia interna, Gestión administrativa, presupuesto de ingresos y egresos, metas PMI y de gestión comunitaria, bienestar estudiantil y proyectos. Los mecanismos de interlocución se definen en el documento estretegia de R.C. y en el reglamento de Audiencia Pública. </t>
  </si>
  <si>
    <t>El equipo de Calidad y grupo de apoyo para la rendición de cuentan se reunieron para la asignación, planeación y ejecución de las responsabilidades del evento audiencia pública 2024</t>
  </si>
  <si>
    <t>Cada líder de las áreas de  gestión  articuló las metas y actividades del PMI y lo socializa en la R.C</t>
  </si>
  <si>
    <t xml:space="preserve">El equipo líder  se reunió para dar a conocer aspectos de gestión de calidad, resultados de las ejecuciones presupuestales. Presentación de los informes por áreas y cargue de la información en la plataforma Enjambre. </t>
  </si>
  <si>
    <t>A través del PMI se priorizaron acciones de mejora. El Consejo Directivo avala y ejecuta los  recursos acordes a las oportunidades  de mejoramiento. Etapa de diagnostico inicial y diagnóstico final.</t>
  </si>
  <si>
    <t xml:space="preserve">Se realiza la convocatoria y se da participación de la comunidad educativa en la R.C con anterioridad se les da a conocer el informe inversión presupuestal. </t>
  </si>
  <si>
    <t>Previamente se establecieron los objetivos (ver acta R.C), metas según la Autoevaluación Institucional, el PMI y acciones.</t>
  </si>
  <si>
    <t xml:space="preserve"> El equipo de calidad y grupo de apoyo conjuntamente planearon las actividades  y asignaron responsabilidades . Ver informe estretegia rendición de cuentas y cronograma de actividades.</t>
  </si>
  <si>
    <t>Se ha asignado recursos  disponibles para el proceso de R.C acordes a las necesidades: matrial físico(papel,copias, carteleras, Sonido, equipo digital (video)</t>
  </si>
  <si>
    <t xml:space="preserve">Se realizó cronograma de actividades para el seguimiento de las cuatro etapas planear, ejecutar, verificar y actuar. </t>
  </si>
  <si>
    <t xml:space="preserve"> Se promocionó el evento R.C a través redes sociales con el Video (págnia WEB, Facebook y Periódico La Lupa. En Asamblea de padres Informe y titulaturas</t>
  </si>
  <si>
    <t>Fueron claros los mecanismos de Comunicación acordes a la Rendición de cuentas definidos en el documento estretegia de Rendición de Cuentas.</t>
  </si>
  <si>
    <t>Cada lider de gestión organizó la información relevante teniendo en cuenta énfasis de política educativa informe ejecución presupuestal, Informe cumplimiento de metas Plan de Mejoramiento Institucional. Convenio de Articulación con el SENA.</t>
  </si>
  <si>
    <t>con el proposito de mejorar se tienen en cuenta las recomendaciones dadas sobre el mecanismo de RC.</t>
  </si>
  <si>
    <t xml:space="preserve">Se involucró todos los grupos de Gestión institucional:  como el Consejo de Padres, Exalumnos, Contralor  y Personero Estudiantil, Consejo Estudiantil, Gobierno escolar (Consejo Directivo) SENA. </t>
  </si>
  <si>
    <t>Se publicó el evento con anterioridad a evento de R.C por las redes sociales a través de video, oficios, cartelera, en el canal regional de televisión. En los medios electrónicos pág. Web institucional, facebook, períodico la Lupa</t>
  </si>
  <si>
    <t>Se envió virtualmente y por medios físico la inscripción.Se presentaron  propuestas la mayoría expresando satisfacción por el evento de rendición de cuentas.</t>
  </si>
  <si>
    <t>Se recibieron y analizaron las propuestas dandole así mayor participación a la comunidad educativa.</t>
  </si>
  <si>
    <t xml:space="preserve">Hay un registro tanto fotográfico como documental de la participación de la comunidad en la Rendición de cuentas. </t>
  </si>
  <si>
    <t>Se realizó acta del evento y documento informe de gestión.</t>
  </si>
  <si>
    <t>Publicación en plataforma enjambre en el tiempo estipulado por la SED.</t>
  </si>
  <si>
    <t>La rectora junto con el equipo están facultados para responder a inquietudes.</t>
  </si>
  <si>
    <t>Se entregó formato para evaluar la rendición de cuentas 2024</t>
  </si>
  <si>
    <t>Los aspectos de mejoramiento  estuvieron enfocados a garantizar la atención y priorizando las  adecuaciones locativas, suministros de funcionamiento, mantenimiento y servicios, restauración de baterías sanitarias, entre otros.</t>
  </si>
  <si>
    <t>Se publicó en enjambre el acta y en la  página Web institucional.</t>
  </si>
  <si>
    <t>La institución está atenta a las  recomendaciones de los órganos de control tomando las acciones necesarias para el cumplimiento de metas del plan institucional.</t>
  </si>
  <si>
    <t>Se cumplió con la agenda y cronograma planteada para el proceso de R.C de manera oportuna y permanente.</t>
  </si>
  <si>
    <t xml:space="preserve"> Se presentan actas de reuniones, memorias fotográficas, informes de Rendiciones de Cuentas.</t>
  </si>
  <si>
    <t>A febrero de 2025 se habrán fortalecido  los espacios de diálogo en la rendición de cuentas garantizando la participación del 90% de la comunidad educativa</t>
  </si>
  <si>
    <t>Fotocopias, recursos tecnológicos, redes sociales Facebook, WhatsApp, medios de comunicación locales (radio y televisión) .</t>
  </si>
  <si>
    <t xml:space="preserve">1. Diseñar las piezas gráficas para la publicidad de la rendición de cuentas. 
2. Utilizar todos los medios posibles y disponibles por la institución para promocionar la R.C. 
3. Generar espacios de diálogo con la comunidad educativa para la Rendición de cuentas.
</t>
  </si>
  <si>
    <t>A 28 de febrero de 2025 se habrán realizado los eventos de diálogo para la rendición de cuentas sobre temas específicos, garantizando la intervención de la comunidad educativa en un 60%</t>
  </si>
  <si>
    <t>	Analizar y dar respuesta a las propuestas de la comunidad educativa para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</si>
</sst>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97.590163934426229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98.3</c:v>
                </c:pt>
                <c:pt idx="1">
                  <c:v>98.285714285714292</c:v>
                </c:pt>
                <c:pt idx="2">
                  <c:v>95.333333333333329</c:v>
                </c:pt>
                <c:pt idx="3">
                  <c:v>94.2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95.666666666666671</c:v>
                </c:pt>
                <c:pt idx="2">
                  <c:v>100</c:v>
                </c:pt>
                <c:pt idx="3">
                  <c:v>97.833333333333329</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99.285714285714292</c:v>
                </c:pt>
                <c:pt idx="1">
                  <c:v>100</c:v>
                </c:pt>
                <c:pt idx="2">
                  <c:v>98.333333333333329</c:v>
                </c:pt>
                <c:pt idx="3">
                  <c:v>100</c:v>
                </c:pt>
                <c:pt idx="4" formatCode="0.00">
                  <c:v>96.833333333333329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5" zoomScale="85" zoomScaleNormal="85" workbookViewId="0">
      <selection activeCell="D42" sqref="D42:M4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3" customFormat="1" ht="21" customHeight="1" x14ac:dyDescent="0.25">
      <c r="A30" s="184" t="s">
        <v>61</v>
      </c>
      <c r="B30" s="141"/>
      <c r="C30" s="141"/>
      <c r="D30" s="132" t="s">
        <v>167</v>
      </c>
      <c r="E30" s="133"/>
      <c r="F30" s="133"/>
      <c r="G30" s="133"/>
      <c r="H30" s="133"/>
      <c r="I30" s="133"/>
      <c r="J30" s="133"/>
      <c r="K30" s="133"/>
      <c r="L30" s="133"/>
      <c r="M30" s="134"/>
    </row>
    <row r="31" spans="1:13" s="93" customFormat="1" ht="33.75" customHeight="1" x14ac:dyDescent="0.25">
      <c r="A31" s="167" t="s">
        <v>132</v>
      </c>
      <c r="B31" s="168"/>
      <c r="C31" s="168"/>
      <c r="D31" s="110" t="s">
        <v>168</v>
      </c>
      <c r="E31" s="111"/>
      <c r="F31" s="111"/>
      <c r="G31" s="111"/>
      <c r="H31" s="111"/>
      <c r="I31" s="111"/>
      <c r="J31" s="111"/>
      <c r="K31" s="111"/>
      <c r="L31" s="111"/>
      <c r="M31" s="128"/>
    </row>
    <row r="32" spans="1:13" s="93" customFormat="1" ht="30" customHeight="1" x14ac:dyDescent="0.25">
      <c r="A32" s="167" t="s">
        <v>133</v>
      </c>
      <c r="B32" s="168"/>
      <c r="C32" s="168"/>
      <c r="D32" s="135" t="s">
        <v>169</v>
      </c>
      <c r="E32" s="136"/>
      <c r="F32" s="136"/>
      <c r="G32" s="136"/>
      <c r="H32" s="136"/>
      <c r="I32" s="136"/>
      <c r="J32" s="136"/>
      <c r="K32" s="136"/>
      <c r="L32" s="136"/>
      <c r="M32" s="137"/>
    </row>
    <row r="33" spans="1:13" s="93" customFormat="1" ht="31.5" customHeight="1" x14ac:dyDescent="0.25">
      <c r="A33" s="167" t="s">
        <v>62</v>
      </c>
      <c r="B33" s="168"/>
      <c r="C33" s="168"/>
      <c r="D33" s="135" t="s">
        <v>170</v>
      </c>
      <c r="E33" s="136"/>
      <c r="F33" s="136"/>
      <c r="G33" s="136"/>
      <c r="H33" s="136"/>
      <c r="I33" s="136"/>
      <c r="J33" s="136"/>
      <c r="K33" s="136"/>
      <c r="L33" s="136"/>
      <c r="M33" s="137"/>
    </row>
    <row r="34" spans="1:13" s="93" customFormat="1" ht="30.75" customHeight="1" x14ac:dyDescent="0.25">
      <c r="A34" s="167" t="s">
        <v>134</v>
      </c>
      <c r="B34" s="168"/>
      <c r="C34" s="168"/>
      <c r="D34" s="110" t="s">
        <v>171</v>
      </c>
      <c r="E34" s="111"/>
      <c r="F34" s="111"/>
      <c r="G34" s="111"/>
      <c r="H34" s="111"/>
      <c r="I34" s="111"/>
      <c r="J34" s="111"/>
      <c r="K34" s="111"/>
      <c r="L34" s="111"/>
      <c r="M34" s="128"/>
    </row>
    <row r="35" spans="1:13" s="93" customFormat="1" ht="35.25" customHeight="1" x14ac:dyDescent="0.25">
      <c r="A35" s="167" t="s">
        <v>88</v>
      </c>
      <c r="B35" s="168"/>
      <c r="C35" s="168"/>
      <c r="D35" s="110" t="s">
        <v>172</v>
      </c>
      <c r="E35" s="111"/>
      <c r="F35" s="111"/>
      <c r="G35" s="111"/>
      <c r="H35" s="111"/>
      <c r="I35" s="111"/>
      <c r="J35" s="111"/>
      <c r="K35" s="111"/>
      <c r="L35" s="111"/>
      <c r="M35" s="128"/>
    </row>
    <row r="36" spans="1:13" s="93" customFormat="1" ht="21" customHeight="1" x14ac:dyDescent="0.25">
      <c r="A36" s="167" t="s">
        <v>0</v>
      </c>
      <c r="B36" s="168"/>
      <c r="C36" s="168"/>
      <c r="D36" s="135" t="s">
        <v>173</v>
      </c>
      <c r="E36" s="136"/>
      <c r="F36" s="136"/>
      <c r="G36" s="136"/>
      <c r="H36" s="136"/>
      <c r="I36" s="136"/>
      <c r="J36" s="136"/>
      <c r="K36" s="136"/>
      <c r="L36" s="136"/>
      <c r="M36" s="137"/>
    </row>
    <row r="37" spans="1:13" s="93" customFormat="1" ht="36.75" customHeight="1" x14ac:dyDescent="0.25">
      <c r="A37" s="167" t="s">
        <v>1</v>
      </c>
      <c r="B37" s="168"/>
      <c r="C37" s="168"/>
      <c r="D37" s="110" t="s">
        <v>174</v>
      </c>
      <c r="E37" s="111"/>
      <c r="F37" s="111"/>
      <c r="G37" s="111"/>
      <c r="H37" s="111"/>
      <c r="I37" s="111"/>
      <c r="J37" s="111"/>
      <c r="K37" s="111"/>
      <c r="L37" s="111"/>
      <c r="M37" s="128"/>
    </row>
    <row r="38" spans="1:13" s="93" customFormat="1" ht="35.25" customHeight="1" x14ac:dyDescent="0.25">
      <c r="A38" s="167" t="s">
        <v>2</v>
      </c>
      <c r="B38" s="168"/>
      <c r="C38" s="168"/>
      <c r="D38" s="110" t="s">
        <v>175</v>
      </c>
      <c r="E38" s="111"/>
      <c r="F38" s="111"/>
      <c r="G38" s="111"/>
      <c r="H38" s="111"/>
      <c r="I38" s="111"/>
      <c r="J38" s="111"/>
      <c r="K38" s="111"/>
      <c r="L38" s="111"/>
      <c r="M38" s="128"/>
    </row>
    <row r="39" spans="1:13" s="93" customFormat="1" ht="21" customHeight="1" x14ac:dyDescent="0.25">
      <c r="A39" s="149" t="s">
        <v>1</v>
      </c>
      <c r="B39" s="111"/>
      <c r="C39" s="112"/>
      <c r="D39" s="135" t="s">
        <v>176</v>
      </c>
      <c r="E39" s="136"/>
      <c r="F39" s="136"/>
      <c r="G39" s="136"/>
      <c r="H39" s="136"/>
      <c r="I39" s="136"/>
      <c r="J39" s="136"/>
      <c r="K39" s="136"/>
      <c r="L39" s="136"/>
      <c r="M39" s="137"/>
    </row>
    <row r="40" spans="1:13" s="93" customFormat="1" ht="31.5" customHeight="1" x14ac:dyDescent="0.25">
      <c r="A40" s="149" t="s">
        <v>135</v>
      </c>
      <c r="B40" s="111"/>
      <c r="C40" s="112"/>
      <c r="D40" s="135" t="s">
        <v>177</v>
      </c>
      <c r="E40" s="136"/>
      <c r="F40" s="136"/>
      <c r="G40" s="136"/>
      <c r="H40" s="136"/>
      <c r="I40" s="136"/>
      <c r="J40" s="136"/>
      <c r="K40" s="136"/>
      <c r="L40" s="136"/>
      <c r="M40" s="137"/>
    </row>
    <row r="41" spans="1:13" s="93" customFormat="1" ht="54" customHeight="1" x14ac:dyDescent="0.25">
      <c r="A41" s="149" t="s">
        <v>136</v>
      </c>
      <c r="B41" s="111"/>
      <c r="C41" s="112"/>
      <c r="D41" s="110" t="s">
        <v>189</v>
      </c>
      <c r="E41" s="111"/>
      <c r="F41" s="111"/>
      <c r="G41" s="111"/>
      <c r="H41" s="111"/>
      <c r="I41" s="111"/>
      <c r="J41" s="111"/>
      <c r="K41" s="111"/>
      <c r="L41" s="111"/>
      <c r="M41" s="128"/>
    </row>
    <row r="42" spans="1:13" s="93"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Normal="100" workbookViewId="0">
      <selection activeCell="H5" sqref="H5"/>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8"/>
      <c r="C3" s="229"/>
      <c r="D3" s="229"/>
      <c r="E3" s="224" t="s">
        <v>107</v>
      </c>
      <c r="F3" s="224"/>
      <c r="G3" s="224"/>
      <c r="H3" s="224"/>
      <c r="I3" s="224"/>
      <c r="J3" s="225"/>
    </row>
    <row r="4" spans="1:10" s="8" customFormat="1" ht="26.25" customHeight="1" x14ac:dyDescent="0.35">
      <c r="A4" s="50"/>
      <c r="B4" s="230"/>
      <c r="C4" s="231"/>
      <c r="D4" s="231"/>
      <c r="E4" s="226" t="s">
        <v>77</v>
      </c>
      <c r="F4" s="226"/>
      <c r="G4" s="226"/>
      <c r="H4" s="226"/>
      <c r="I4" s="226"/>
      <c r="J4" s="227"/>
    </row>
    <row r="5" spans="1:10" s="8" customFormat="1" ht="33" customHeight="1" x14ac:dyDescent="0.25">
      <c r="A5" s="50"/>
      <c r="B5" s="223" t="s">
        <v>61</v>
      </c>
      <c r="C5" s="223"/>
      <c r="D5" s="223"/>
      <c r="E5" s="28" t="s">
        <v>219</v>
      </c>
      <c r="F5" s="28"/>
      <c r="G5" s="35" t="s">
        <v>85</v>
      </c>
      <c r="H5" s="37" t="s">
        <v>260</v>
      </c>
      <c r="I5" s="236" t="s">
        <v>88</v>
      </c>
      <c r="J5" s="236"/>
    </row>
    <row r="6" spans="1:10" s="8" customFormat="1" ht="30.75" customHeight="1" x14ac:dyDescent="0.25">
      <c r="A6" s="50"/>
      <c r="B6" s="223" t="s">
        <v>120</v>
      </c>
      <c r="C6" s="223"/>
      <c r="D6" s="223"/>
      <c r="E6" s="28" t="s">
        <v>220</v>
      </c>
      <c r="F6" s="28"/>
      <c r="G6" s="72" t="s">
        <v>62</v>
      </c>
      <c r="H6" s="28" t="s">
        <v>242</v>
      </c>
      <c r="I6" s="241">
        <f>IF(SUM(I9:I69)=0,"",AVERAGE(I9:I69))</f>
        <v>97.590163934426229</v>
      </c>
      <c r="J6" s="241"/>
    </row>
    <row r="7" spans="1:10" s="8" customFormat="1" ht="17.25" customHeight="1" x14ac:dyDescent="0.25">
      <c r="A7" s="50"/>
      <c r="B7" s="223" t="s">
        <v>86</v>
      </c>
      <c r="C7" s="223"/>
      <c r="D7" s="223"/>
      <c r="E7" s="242" t="s">
        <v>221</v>
      </c>
      <c r="F7" s="243"/>
      <c r="G7" s="243"/>
      <c r="H7" s="244"/>
      <c r="I7" s="241"/>
      <c r="J7" s="24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6" t="s">
        <v>4</v>
      </c>
      <c r="C9" s="65" t="s">
        <v>4</v>
      </c>
      <c r="D9" s="245">
        <f>IF(SUM(G9:G27)=0,"",AVERAGE(G9:G27))</f>
        <v>98.3</v>
      </c>
      <c r="E9" s="32" t="s">
        <v>6</v>
      </c>
      <c r="F9" s="68" t="s">
        <v>6</v>
      </c>
      <c r="G9" s="29">
        <f>IF(SUM(I9:I9)=0,"",AVERAGE(I9:I9))</f>
        <v>98</v>
      </c>
      <c r="H9" s="38" t="s">
        <v>92</v>
      </c>
      <c r="I9" s="30">
        <v>98</v>
      </c>
      <c r="J9" s="31" t="s">
        <v>261</v>
      </c>
    </row>
    <row r="10" spans="1:10" s="8" customFormat="1" ht="51" customHeight="1" x14ac:dyDescent="0.25">
      <c r="A10" s="64" t="str">
        <f>IF(I10&lt;61,MAX($A$8:A9)+1,"")</f>
        <v/>
      </c>
      <c r="B10" s="217"/>
      <c r="C10" s="65" t="s">
        <v>4</v>
      </c>
      <c r="D10" s="246"/>
      <c r="E10" s="219" t="s">
        <v>43</v>
      </c>
      <c r="F10" s="69" t="s">
        <v>43</v>
      </c>
      <c r="G10" s="235">
        <f>IF(SUM(I10:I12)=0,"",AVERAGE(I10:I12))</f>
        <v>95.666666666666671</v>
      </c>
      <c r="H10" s="38" t="s">
        <v>89</v>
      </c>
      <c r="I10" s="30">
        <v>96</v>
      </c>
      <c r="J10" s="31" t="s">
        <v>262</v>
      </c>
    </row>
    <row r="11" spans="1:10" s="8" customFormat="1" ht="93" customHeight="1" x14ac:dyDescent="0.25">
      <c r="A11" s="64" t="str">
        <f>IF(I11&lt;61,MAX($A$8:A10)+1,"")</f>
        <v/>
      </c>
      <c r="B11" s="217"/>
      <c r="C11" s="65" t="s">
        <v>4</v>
      </c>
      <c r="D11" s="246"/>
      <c r="E11" s="219"/>
      <c r="F11" s="69" t="s">
        <v>43</v>
      </c>
      <c r="G11" s="233"/>
      <c r="H11" s="38" t="s">
        <v>44</v>
      </c>
      <c r="I11" s="30">
        <v>97</v>
      </c>
      <c r="J11" s="31" t="s">
        <v>263</v>
      </c>
    </row>
    <row r="12" spans="1:10" s="8" customFormat="1" ht="32.25" customHeight="1" x14ac:dyDescent="0.25">
      <c r="A12" s="64" t="str">
        <f>IF(I12&lt;61,MAX($A$8:A11)+1,"")</f>
        <v/>
      </c>
      <c r="B12" s="217"/>
      <c r="C12" s="65" t="s">
        <v>4</v>
      </c>
      <c r="D12" s="246"/>
      <c r="E12" s="219"/>
      <c r="F12" s="69" t="s">
        <v>43</v>
      </c>
      <c r="G12" s="234"/>
      <c r="H12" s="38" t="s">
        <v>90</v>
      </c>
      <c r="I12" s="30">
        <v>94</v>
      </c>
      <c r="J12" s="31" t="s">
        <v>264</v>
      </c>
    </row>
    <row r="13" spans="1:10" s="8" customFormat="1" ht="45" customHeight="1" x14ac:dyDescent="0.25">
      <c r="A13" s="64" t="str">
        <f>IF(I13&lt;61,MAX($A$8:A12)+1,"")</f>
        <v/>
      </c>
      <c r="B13" s="217"/>
      <c r="C13" s="65" t="s">
        <v>4</v>
      </c>
      <c r="D13" s="246"/>
      <c r="E13" s="219" t="s">
        <v>45</v>
      </c>
      <c r="F13" s="69" t="s">
        <v>45</v>
      </c>
      <c r="G13" s="235">
        <f>IF(SUM(I13:I14)=0,"",AVERAGE(I13:I14))</f>
        <v>100</v>
      </c>
      <c r="H13" s="38" t="s">
        <v>10</v>
      </c>
      <c r="I13" s="30">
        <v>100</v>
      </c>
      <c r="J13" s="31" t="s">
        <v>265</v>
      </c>
    </row>
    <row r="14" spans="1:10" s="8" customFormat="1" ht="30.75" customHeight="1" x14ac:dyDescent="0.25">
      <c r="A14" s="64" t="str">
        <f>IF(I14&lt;61,MAX($A$8:A13)+1,"")</f>
        <v/>
      </c>
      <c r="B14" s="217"/>
      <c r="C14" s="65" t="s">
        <v>4</v>
      </c>
      <c r="D14" s="246"/>
      <c r="E14" s="219"/>
      <c r="F14" s="69" t="s">
        <v>45</v>
      </c>
      <c r="G14" s="234"/>
      <c r="H14" s="38" t="s">
        <v>93</v>
      </c>
      <c r="I14" s="30">
        <v>100</v>
      </c>
      <c r="J14" s="31" t="s">
        <v>266</v>
      </c>
    </row>
    <row r="15" spans="1:10" s="8" customFormat="1" ht="48" customHeight="1" x14ac:dyDescent="0.25">
      <c r="A15" s="64" t="str">
        <f>IF(I15&lt;61,MAX($A$8:A14)+1,"")</f>
        <v/>
      </c>
      <c r="B15" s="217"/>
      <c r="C15" s="65" t="s">
        <v>4</v>
      </c>
      <c r="D15" s="246"/>
      <c r="E15" s="219" t="s">
        <v>46</v>
      </c>
      <c r="F15" s="69" t="s">
        <v>46</v>
      </c>
      <c r="G15" s="232">
        <f>IF(SUM(I15:I20)=0,"",AVERAGE(I15:I20))</f>
        <v>97.833333333333329</v>
      </c>
      <c r="H15" s="38" t="s">
        <v>47</v>
      </c>
      <c r="I15" s="30">
        <v>100</v>
      </c>
      <c r="J15" s="31" t="s">
        <v>267</v>
      </c>
    </row>
    <row r="16" spans="1:10" s="8" customFormat="1" ht="44.25" customHeight="1" x14ac:dyDescent="0.25">
      <c r="A16" s="64" t="str">
        <f>IF(I16&lt;61,MAX($A$8:A15)+1,"")</f>
        <v/>
      </c>
      <c r="B16" s="217"/>
      <c r="C16" s="65" t="s">
        <v>4</v>
      </c>
      <c r="D16" s="246"/>
      <c r="E16" s="219"/>
      <c r="F16" s="69" t="s">
        <v>46</v>
      </c>
      <c r="G16" s="233"/>
      <c r="H16" s="38" t="s">
        <v>7</v>
      </c>
      <c r="I16" s="30">
        <v>93</v>
      </c>
      <c r="J16" s="31" t="s">
        <v>268</v>
      </c>
    </row>
    <row r="17" spans="1:10" s="8" customFormat="1" ht="45" customHeight="1" x14ac:dyDescent="0.25">
      <c r="A17" s="64" t="str">
        <f>IF(I17&lt;61,MAX($A$8:A16)+1,"")</f>
        <v/>
      </c>
      <c r="B17" s="217"/>
      <c r="C17" s="65" t="s">
        <v>4</v>
      </c>
      <c r="D17" s="246"/>
      <c r="E17" s="219"/>
      <c r="F17" s="69" t="s">
        <v>46</v>
      </c>
      <c r="G17" s="233"/>
      <c r="H17" s="39" t="s">
        <v>94</v>
      </c>
      <c r="I17" s="30">
        <v>97</v>
      </c>
      <c r="J17" s="31" t="s">
        <v>269</v>
      </c>
    </row>
    <row r="18" spans="1:10" s="8" customFormat="1" ht="60" customHeight="1" x14ac:dyDescent="0.25">
      <c r="A18" s="64" t="str">
        <f>IF(I18&lt;61,MAX($A$8:A17)+1,"")</f>
        <v/>
      </c>
      <c r="B18" s="217"/>
      <c r="C18" s="65" t="s">
        <v>4</v>
      </c>
      <c r="D18" s="246"/>
      <c r="E18" s="219"/>
      <c r="F18" s="69" t="s">
        <v>46</v>
      </c>
      <c r="G18" s="233"/>
      <c r="H18" s="38" t="s">
        <v>91</v>
      </c>
      <c r="I18" s="30">
        <v>97</v>
      </c>
      <c r="J18" s="31" t="s">
        <v>227</v>
      </c>
    </row>
    <row r="19" spans="1:10" s="8" customFormat="1" ht="48" customHeight="1" x14ac:dyDescent="0.25">
      <c r="A19" s="64" t="str">
        <f>IF(I19&lt;61,MAX($A$8:A18)+1,"")</f>
        <v/>
      </c>
      <c r="B19" s="217"/>
      <c r="C19" s="65" t="s">
        <v>4</v>
      </c>
      <c r="D19" s="246"/>
      <c r="E19" s="219"/>
      <c r="F19" s="69" t="s">
        <v>46</v>
      </c>
      <c r="G19" s="233"/>
      <c r="H19" s="38" t="s">
        <v>95</v>
      </c>
      <c r="I19" s="30">
        <v>100</v>
      </c>
      <c r="J19" s="31" t="s">
        <v>270</v>
      </c>
    </row>
    <row r="20" spans="1:10" s="8" customFormat="1" ht="30" customHeight="1" x14ac:dyDescent="0.25">
      <c r="A20" s="64" t="str">
        <f>IF(I20&lt;61,MAX($A$8:A19)+1,"")</f>
        <v/>
      </c>
      <c r="B20" s="217"/>
      <c r="C20" s="65" t="s">
        <v>4</v>
      </c>
      <c r="D20" s="246"/>
      <c r="E20" s="219"/>
      <c r="F20" s="69" t="s">
        <v>46</v>
      </c>
      <c r="G20" s="234"/>
      <c r="H20" s="38" t="s">
        <v>11</v>
      </c>
      <c r="I20" s="30">
        <v>100</v>
      </c>
      <c r="J20" s="31" t="s">
        <v>271</v>
      </c>
    </row>
    <row r="21" spans="1:10" s="8" customFormat="1" ht="31.5" customHeight="1" x14ac:dyDescent="0.25">
      <c r="A21" s="64" t="str">
        <f>IF(I21&lt;61,MAX($A$8:A20)+1,"")</f>
        <v/>
      </c>
      <c r="B21" s="217"/>
      <c r="C21" s="65" t="s">
        <v>4</v>
      </c>
      <c r="D21" s="246"/>
      <c r="E21" s="219" t="s">
        <v>48</v>
      </c>
      <c r="F21" s="69" t="s">
        <v>48</v>
      </c>
      <c r="G21" s="232">
        <f>IF(SUM(I21:I27)=0,"",AVERAGE(I21:I27))</f>
        <v>100</v>
      </c>
      <c r="H21" s="38" t="s">
        <v>12</v>
      </c>
      <c r="I21" s="30">
        <v>100</v>
      </c>
      <c r="J21" s="31" t="s">
        <v>272</v>
      </c>
    </row>
    <row r="22" spans="1:10" s="8" customFormat="1" ht="41.25" customHeight="1" x14ac:dyDescent="0.25">
      <c r="A22" s="64" t="str">
        <f>IF(I22&lt;61,MAX($A$8:A21)+1,"")</f>
        <v/>
      </c>
      <c r="B22" s="217"/>
      <c r="C22" s="65" t="s">
        <v>4</v>
      </c>
      <c r="D22" s="246"/>
      <c r="E22" s="219"/>
      <c r="F22" s="69" t="s">
        <v>48</v>
      </c>
      <c r="G22" s="232"/>
      <c r="H22" s="38" t="s">
        <v>96</v>
      </c>
      <c r="I22" s="30">
        <v>100</v>
      </c>
      <c r="J22" s="31" t="s">
        <v>273</v>
      </c>
    </row>
    <row r="23" spans="1:10" s="8" customFormat="1" ht="59.25" customHeight="1" x14ac:dyDescent="0.25">
      <c r="A23" s="64" t="str">
        <f>IF(I23&lt;61,MAX($A$8:A22)+1,"")</f>
        <v/>
      </c>
      <c r="B23" s="217"/>
      <c r="C23" s="65" t="s">
        <v>4</v>
      </c>
      <c r="D23" s="246"/>
      <c r="E23" s="219"/>
      <c r="F23" s="69" t="s">
        <v>48</v>
      </c>
      <c r="G23" s="232"/>
      <c r="H23" s="38" t="s">
        <v>14</v>
      </c>
      <c r="I23" s="30">
        <v>100</v>
      </c>
      <c r="J23" s="31" t="s">
        <v>274</v>
      </c>
    </row>
    <row r="24" spans="1:10" s="8" customFormat="1" ht="44.25" customHeight="1" x14ac:dyDescent="0.25">
      <c r="A24" s="64" t="str">
        <f>IF(I24&lt;61,MAX($A$8:A23)+1,"")</f>
        <v/>
      </c>
      <c r="B24" s="217"/>
      <c r="C24" s="65" t="s">
        <v>4</v>
      </c>
      <c r="D24" s="246"/>
      <c r="E24" s="219"/>
      <c r="F24" s="69" t="s">
        <v>48</v>
      </c>
      <c r="G24" s="232"/>
      <c r="H24" s="38" t="s">
        <v>8</v>
      </c>
      <c r="I24" s="30">
        <v>100</v>
      </c>
      <c r="J24" s="31" t="s">
        <v>275</v>
      </c>
    </row>
    <row r="25" spans="1:10" s="8" customFormat="1" ht="33.75" customHeight="1" x14ac:dyDescent="0.25">
      <c r="A25" s="64" t="str">
        <f>IF(I25&lt;61,MAX($A$8:A24)+1,"")</f>
        <v/>
      </c>
      <c r="B25" s="217"/>
      <c r="C25" s="65" t="s">
        <v>4</v>
      </c>
      <c r="D25" s="246"/>
      <c r="E25" s="219"/>
      <c r="F25" s="69" t="s">
        <v>48</v>
      </c>
      <c r="G25" s="232"/>
      <c r="H25" s="38" t="s">
        <v>13</v>
      </c>
      <c r="I25" s="30">
        <v>100</v>
      </c>
      <c r="J25" s="31" t="s">
        <v>243</v>
      </c>
    </row>
    <row r="26" spans="1:10" s="8" customFormat="1" ht="35.25" customHeight="1" x14ac:dyDescent="0.25">
      <c r="A26" s="64" t="str">
        <f>IF(I26&lt;61,MAX($A$8:A25)+1,"")</f>
        <v/>
      </c>
      <c r="B26" s="217"/>
      <c r="C26" s="65" t="s">
        <v>4</v>
      </c>
      <c r="D26" s="246"/>
      <c r="E26" s="219"/>
      <c r="F26" s="69" t="s">
        <v>48</v>
      </c>
      <c r="G26" s="232"/>
      <c r="H26" s="38" t="s">
        <v>49</v>
      </c>
      <c r="I26" s="30">
        <v>100</v>
      </c>
      <c r="J26" s="31" t="s">
        <v>276</v>
      </c>
    </row>
    <row r="27" spans="1:10" s="8" customFormat="1" ht="75" customHeight="1" x14ac:dyDescent="0.25">
      <c r="A27" s="64" t="str">
        <f>IF(I27&lt;61,MAX($A$8:A26)+1,"")</f>
        <v/>
      </c>
      <c r="B27" s="218"/>
      <c r="C27" s="65" t="s">
        <v>4</v>
      </c>
      <c r="D27" s="247"/>
      <c r="E27" s="219"/>
      <c r="F27" s="69" t="s">
        <v>48</v>
      </c>
      <c r="G27" s="232"/>
      <c r="H27" s="38" t="s">
        <v>15</v>
      </c>
      <c r="I27" s="30">
        <v>100</v>
      </c>
      <c r="J27" s="31" t="s">
        <v>228</v>
      </c>
    </row>
    <row r="28" spans="1:10" s="8" customFormat="1" ht="31.5" customHeight="1" x14ac:dyDescent="0.25">
      <c r="A28" s="64" t="str">
        <f>IF(I28&lt;61,MAX($A$8:A27)+1,"")</f>
        <v/>
      </c>
      <c r="B28" s="255" t="s">
        <v>5</v>
      </c>
      <c r="C28" s="66" t="s">
        <v>5</v>
      </c>
      <c r="D28" s="251">
        <f>IF(SUM(I28:I54)=0,"",AVERAGE(I28:I55))</f>
        <v>98.285714285714292</v>
      </c>
      <c r="E28" s="213" t="s">
        <v>50</v>
      </c>
      <c r="F28" s="70" t="s">
        <v>50</v>
      </c>
      <c r="G28" s="232">
        <f>IF(SUM(I28:I34)=0,"",AVERAGE(I28:I34))</f>
        <v>99.285714285714292</v>
      </c>
      <c r="H28" s="38" t="s">
        <v>42</v>
      </c>
      <c r="I28" s="30">
        <v>100</v>
      </c>
      <c r="J28" s="31" t="s">
        <v>229</v>
      </c>
    </row>
    <row r="29" spans="1:10" s="8" customFormat="1" ht="33.75" customHeight="1" x14ac:dyDescent="0.25">
      <c r="A29" s="64" t="str">
        <f>IF(I29&lt;61,MAX($A$8:A28)+1,"")</f>
        <v/>
      </c>
      <c r="B29" s="256"/>
      <c r="C29" s="66" t="s">
        <v>5</v>
      </c>
      <c r="D29" s="239"/>
      <c r="E29" s="214"/>
      <c r="F29" s="70" t="s">
        <v>50</v>
      </c>
      <c r="G29" s="232"/>
      <c r="H29" s="38" t="s">
        <v>16</v>
      </c>
      <c r="I29" s="30">
        <v>100</v>
      </c>
      <c r="J29" s="31" t="s">
        <v>277</v>
      </c>
    </row>
    <row r="30" spans="1:10" s="8" customFormat="1" ht="45.75" customHeight="1" x14ac:dyDescent="0.25">
      <c r="A30" s="64" t="str">
        <f>IF(I30&lt;61,MAX($A$8:A29)+1,"")</f>
        <v/>
      </c>
      <c r="B30" s="256"/>
      <c r="C30" s="66" t="s">
        <v>5</v>
      </c>
      <c r="D30" s="239"/>
      <c r="E30" s="214"/>
      <c r="F30" s="70" t="s">
        <v>50</v>
      </c>
      <c r="G30" s="232"/>
      <c r="H30" s="38" t="s">
        <v>97</v>
      </c>
      <c r="I30" s="30">
        <v>100</v>
      </c>
      <c r="J30" s="31" t="s">
        <v>226</v>
      </c>
    </row>
    <row r="31" spans="1:10" s="8" customFormat="1" ht="39" customHeight="1" x14ac:dyDescent="0.25">
      <c r="A31" s="64" t="str">
        <f>IF(I31&lt;61,MAX($A$8:A30)+1,"")</f>
        <v/>
      </c>
      <c r="B31" s="256"/>
      <c r="C31" s="66" t="s">
        <v>5</v>
      </c>
      <c r="D31" s="239"/>
      <c r="E31" s="214"/>
      <c r="F31" s="70" t="s">
        <v>50</v>
      </c>
      <c r="G31" s="232"/>
      <c r="H31" s="38" t="s">
        <v>17</v>
      </c>
      <c r="I31" s="30">
        <v>100</v>
      </c>
      <c r="J31" s="31" t="s">
        <v>225</v>
      </c>
    </row>
    <row r="32" spans="1:10" s="8" customFormat="1" ht="47.25" customHeight="1" x14ac:dyDescent="0.25">
      <c r="A32" s="64" t="str">
        <f>IF(I32&lt;61,MAX($A$8:A31)+1,"")</f>
        <v/>
      </c>
      <c r="B32" s="256"/>
      <c r="C32" s="66" t="s">
        <v>5</v>
      </c>
      <c r="D32" s="239"/>
      <c r="E32" s="214"/>
      <c r="F32" s="70" t="s">
        <v>50</v>
      </c>
      <c r="G32" s="232"/>
      <c r="H32" s="38" t="s">
        <v>18</v>
      </c>
      <c r="I32" s="30">
        <v>100</v>
      </c>
      <c r="J32" s="31" t="s">
        <v>222</v>
      </c>
    </row>
    <row r="33" spans="1:10" s="8" customFormat="1" ht="50.25" customHeight="1" x14ac:dyDescent="0.25">
      <c r="A33" s="64" t="str">
        <f>IF(I33&lt;61,MAX($A$8:A32)+1,"")</f>
        <v/>
      </c>
      <c r="B33" s="256"/>
      <c r="C33" s="66" t="s">
        <v>5</v>
      </c>
      <c r="D33" s="239"/>
      <c r="E33" s="214"/>
      <c r="F33" s="70" t="s">
        <v>50</v>
      </c>
      <c r="G33" s="232"/>
      <c r="H33" s="38" t="s">
        <v>52</v>
      </c>
      <c r="I33" s="30">
        <v>95</v>
      </c>
      <c r="J33" s="31" t="s">
        <v>244</v>
      </c>
    </row>
    <row r="34" spans="1:10" s="8" customFormat="1" ht="45" customHeight="1" x14ac:dyDescent="0.25">
      <c r="A34" s="64" t="str">
        <f>IF(I34&lt;61,MAX($A$8:A33)+1,"")</f>
        <v/>
      </c>
      <c r="B34" s="256"/>
      <c r="C34" s="66" t="s">
        <v>5</v>
      </c>
      <c r="D34" s="239"/>
      <c r="E34" s="215"/>
      <c r="F34" s="70" t="s">
        <v>50</v>
      </c>
      <c r="G34" s="232"/>
      <c r="H34" s="38" t="s">
        <v>19</v>
      </c>
      <c r="I34" s="30">
        <v>100</v>
      </c>
      <c r="J34" s="31" t="s">
        <v>278</v>
      </c>
    </row>
    <row r="35" spans="1:10" s="8" customFormat="1" ht="25.5" customHeight="1" x14ac:dyDescent="0.25">
      <c r="A35" s="64" t="str">
        <f>IF(I35&lt;61,MAX($A$8:A34)+1,"")</f>
        <v/>
      </c>
      <c r="B35" s="256"/>
      <c r="C35" s="66" t="s">
        <v>5</v>
      </c>
      <c r="D35" s="239"/>
      <c r="E35" s="213" t="s">
        <v>51</v>
      </c>
      <c r="F35" s="70" t="s">
        <v>51</v>
      </c>
      <c r="G35" s="232">
        <f>IF(SUM(I35,I37)=0,"",AVERAGE(I35:I37))</f>
        <v>100</v>
      </c>
      <c r="H35" s="38" t="s">
        <v>20</v>
      </c>
      <c r="I35" s="30">
        <v>100</v>
      </c>
      <c r="J35" s="31" t="s">
        <v>245</v>
      </c>
    </row>
    <row r="36" spans="1:10" s="8" customFormat="1" ht="46.5" customHeight="1" x14ac:dyDescent="0.25">
      <c r="A36" s="64" t="str">
        <f>IF(I36&lt;61,MAX($A$8:A35)+1,"")</f>
        <v/>
      </c>
      <c r="B36" s="256"/>
      <c r="C36" s="66" t="s">
        <v>5</v>
      </c>
      <c r="D36" s="239"/>
      <c r="E36" s="214"/>
      <c r="F36" s="70" t="s">
        <v>51</v>
      </c>
      <c r="G36" s="232"/>
      <c r="H36" s="38" t="s">
        <v>53</v>
      </c>
      <c r="I36" s="30">
        <v>100</v>
      </c>
      <c r="J36" s="31" t="s">
        <v>224</v>
      </c>
    </row>
    <row r="37" spans="1:10" s="8" customFormat="1" ht="40.5" customHeight="1" x14ac:dyDescent="0.25">
      <c r="A37" s="64" t="str">
        <f>IF(I37&lt;61,MAX($A$8:A36)+1,"")</f>
        <v/>
      </c>
      <c r="B37" s="256"/>
      <c r="C37" s="66" t="s">
        <v>5</v>
      </c>
      <c r="D37" s="239"/>
      <c r="E37" s="215"/>
      <c r="F37" s="70" t="s">
        <v>51</v>
      </c>
      <c r="G37" s="232"/>
      <c r="H37" s="38" t="s">
        <v>98</v>
      </c>
      <c r="I37" s="30">
        <v>100</v>
      </c>
      <c r="J37" s="31" t="s">
        <v>246</v>
      </c>
    </row>
    <row r="38" spans="1:10" s="8" customFormat="1" ht="37.5" customHeight="1" x14ac:dyDescent="0.25">
      <c r="A38" s="64" t="str">
        <f>IF(I38&lt;61,MAX($A$8:A37)+1,"")</f>
        <v/>
      </c>
      <c r="B38" s="256"/>
      <c r="C38" s="66" t="s">
        <v>5</v>
      </c>
      <c r="D38" s="239"/>
      <c r="E38" s="213" t="s">
        <v>54</v>
      </c>
      <c r="F38" s="70" t="s">
        <v>54</v>
      </c>
      <c r="G38" s="232">
        <f>IF(SUM(I38:I40)=0,"",AVERAGE(I38:I40))</f>
        <v>98.333333333333329</v>
      </c>
      <c r="H38" s="38" t="s">
        <v>21</v>
      </c>
      <c r="I38" s="30">
        <v>100</v>
      </c>
      <c r="J38" s="31" t="s">
        <v>279</v>
      </c>
    </row>
    <row r="39" spans="1:10" s="8" customFormat="1" ht="36" customHeight="1" x14ac:dyDescent="0.25">
      <c r="A39" s="64" t="str">
        <f>IF(I39&lt;61,MAX($A$8:A38)+1,"")</f>
        <v/>
      </c>
      <c r="B39" s="256"/>
      <c r="C39" s="66" t="s">
        <v>5</v>
      </c>
      <c r="D39" s="239"/>
      <c r="E39" s="214"/>
      <c r="F39" s="70" t="s">
        <v>54</v>
      </c>
      <c r="G39" s="232"/>
      <c r="H39" s="38" t="s">
        <v>9</v>
      </c>
      <c r="I39" s="30">
        <v>100</v>
      </c>
      <c r="J39" s="31" t="s">
        <v>247</v>
      </c>
    </row>
    <row r="40" spans="1:10" s="8" customFormat="1" ht="51" customHeight="1" x14ac:dyDescent="0.25">
      <c r="A40" s="64" t="str">
        <f>IF(I40&lt;61,MAX($A$8:A39)+1,"")</f>
        <v/>
      </c>
      <c r="B40" s="256"/>
      <c r="C40" s="66" t="s">
        <v>5</v>
      </c>
      <c r="D40" s="239"/>
      <c r="E40" s="215"/>
      <c r="F40" s="70" t="s">
        <v>54</v>
      </c>
      <c r="G40" s="232"/>
      <c r="H40" s="38" t="s">
        <v>22</v>
      </c>
      <c r="I40" s="30">
        <v>95</v>
      </c>
      <c r="J40" s="31" t="s">
        <v>223</v>
      </c>
    </row>
    <row r="41" spans="1:10" s="8" customFormat="1" ht="57.75" customHeight="1" x14ac:dyDescent="0.25">
      <c r="A41" s="64" t="str">
        <f>IF(I41&lt;61,MAX($A$8:A40)+1,"")</f>
        <v/>
      </c>
      <c r="B41" s="256"/>
      <c r="C41" s="66" t="s">
        <v>5</v>
      </c>
      <c r="D41" s="239"/>
      <c r="E41" s="213" t="s">
        <v>55</v>
      </c>
      <c r="F41" s="70" t="s">
        <v>55</v>
      </c>
      <c r="G41" s="232">
        <f>IF(SUM(I41:I43)=0,"",AVERAGE(I41:I43))</f>
        <v>100</v>
      </c>
      <c r="H41" s="38" t="s">
        <v>99</v>
      </c>
      <c r="I41" s="30">
        <v>100</v>
      </c>
      <c r="J41" s="31" t="s">
        <v>248</v>
      </c>
    </row>
    <row r="42" spans="1:10" s="8" customFormat="1" ht="48.75" customHeight="1" x14ac:dyDescent="0.25">
      <c r="A42" s="64" t="str">
        <f>IF(I42&lt;61,MAX($A$8:A41)+1,"")</f>
        <v/>
      </c>
      <c r="B42" s="256"/>
      <c r="C42" s="66" t="s">
        <v>5</v>
      </c>
      <c r="D42" s="239"/>
      <c r="E42" s="214"/>
      <c r="F42" s="70" t="s">
        <v>55</v>
      </c>
      <c r="G42" s="232"/>
      <c r="H42" s="38" t="s">
        <v>23</v>
      </c>
      <c r="I42" s="30">
        <v>100</v>
      </c>
      <c r="J42" s="31" t="s">
        <v>249</v>
      </c>
    </row>
    <row r="43" spans="1:10" s="8" customFormat="1" ht="50.25" customHeight="1" x14ac:dyDescent="0.25">
      <c r="A43" s="64" t="str">
        <f>IF(I43&lt;61,MAX($A$8:A42)+1,"")</f>
        <v/>
      </c>
      <c r="B43" s="256"/>
      <c r="C43" s="66" t="s">
        <v>5</v>
      </c>
      <c r="D43" s="239"/>
      <c r="E43" s="215"/>
      <c r="F43" s="70" t="s">
        <v>55</v>
      </c>
      <c r="G43" s="232"/>
      <c r="H43" s="38" t="s">
        <v>24</v>
      </c>
      <c r="I43" s="30">
        <v>100</v>
      </c>
      <c r="J43" s="31" t="s">
        <v>250</v>
      </c>
    </row>
    <row r="44" spans="1:10" s="8" customFormat="1" ht="30.75" customHeight="1" x14ac:dyDescent="0.25">
      <c r="A44" s="64" t="str">
        <f>IF(I44&lt;61,MAX($A$8:A43)+1,"")</f>
        <v/>
      </c>
      <c r="B44" s="256"/>
      <c r="C44" s="66" t="s">
        <v>5</v>
      </c>
      <c r="D44" s="239"/>
      <c r="E44" s="248" t="s">
        <v>56</v>
      </c>
      <c r="F44" s="71" t="s">
        <v>56</v>
      </c>
      <c r="G44" s="232">
        <f>IF(SUM(I44:I54)=0,"",AVERAGE(I44:I55))</f>
        <v>96.833333333333329</v>
      </c>
      <c r="H44" s="38" t="s">
        <v>100</v>
      </c>
      <c r="I44" s="30">
        <v>100</v>
      </c>
      <c r="J44" s="33" t="s">
        <v>280</v>
      </c>
    </row>
    <row r="45" spans="1:10" s="8" customFormat="1" ht="60.75" customHeight="1" x14ac:dyDescent="0.25">
      <c r="A45" s="64" t="str">
        <f>IF(I45&lt;61,MAX($A$8:A44)+1,"")</f>
        <v/>
      </c>
      <c r="B45" s="256"/>
      <c r="C45" s="66" t="s">
        <v>5</v>
      </c>
      <c r="D45" s="239"/>
      <c r="E45" s="249"/>
      <c r="F45" s="71" t="s">
        <v>56</v>
      </c>
      <c r="G45" s="232"/>
      <c r="H45" s="38" t="s">
        <v>27</v>
      </c>
      <c r="I45" s="30">
        <v>95</v>
      </c>
      <c r="J45" s="33" t="s">
        <v>251</v>
      </c>
    </row>
    <row r="46" spans="1:10" s="8" customFormat="1" ht="47.25" customHeight="1" x14ac:dyDescent="0.25">
      <c r="A46" s="64" t="str">
        <f>IF(I46&lt;61,MAX($A$8:A45)+1,"")</f>
        <v/>
      </c>
      <c r="B46" s="256"/>
      <c r="C46" s="66" t="s">
        <v>5</v>
      </c>
      <c r="D46" s="239"/>
      <c r="E46" s="249"/>
      <c r="F46" s="71" t="s">
        <v>56</v>
      </c>
      <c r="G46" s="232"/>
      <c r="H46" s="38" t="s">
        <v>25</v>
      </c>
      <c r="I46" s="30">
        <v>93</v>
      </c>
      <c r="J46" s="33" t="s">
        <v>230</v>
      </c>
    </row>
    <row r="47" spans="1:10" s="8" customFormat="1" ht="57.75" customHeight="1" x14ac:dyDescent="0.25">
      <c r="A47" s="64" t="str">
        <f>IF(I47&lt;61,MAX($A$8:A46)+1,"")</f>
        <v/>
      </c>
      <c r="B47" s="256"/>
      <c r="C47" s="66" t="s">
        <v>5</v>
      </c>
      <c r="D47" s="239"/>
      <c r="E47" s="249"/>
      <c r="F47" s="71" t="s">
        <v>56</v>
      </c>
      <c r="G47" s="232"/>
      <c r="H47" s="38" t="s">
        <v>28</v>
      </c>
      <c r="I47" s="30">
        <v>96</v>
      </c>
      <c r="J47" s="33" t="s">
        <v>252</v>
      </c>
    </row>
    <row r="48" spans="1:10" s="8" customFormat="1" ht="45.75" customHeight="1" x14ac:dyDescent="0.25">
      <c r="A48" s="64" t="str">
        <f>IF(I48&lt;61,MAX($A$8:A47)+1,"")</f>
        <v/>
      </c>
      <c r="B48" s="256"/>
      <c r="C48" s="66" t="s">
        <v>5</v>
      </c>
      <c r="D48" s="239"/>
      <c r="E48" s="249"/>
      <c r="F48" s="71" t="s">
        <v>56</v>
      </c>
      <c r="G48" s="232"/>
      <c r="H48" s="38" t="s">
        <v>101</v>
      </c>
      <c r="I48" s="30">
        <v>100</v>
      </c>
      <c r="J48" s="33" t="s">
        <v>281</v>
      </c>
    </row>
    <row r="49" spans="1:10" s="8" customFormat="1" ht="34.5" customHeight="1" x14ac:dyDescent="0.25">
      <c r="A49" s="64" t="str">
        <f>IF(I49&lt;61,MAX($A$8:A48)+1,"")</f>
        <v/>
      </c>
      <c r="B49" s="256"/>
      <c r="C49" s="66" t="s">
        <v>5</v>
      </c>
      <c r="D49" s="239"/>
      <c r="E49" s="249"/>
      <c r="F49" s="71" t="s">
        <v>56</v>
      </c>
      <c r="G49" s="232"/>
      <c r="H49" s="38" t="s">
        <v>102</v>
      </c>
      <c r="I49" s="30">
        <v>100</v>
      </c>
      <c r="J49" s="33" t="s">
        <v>282</v>
      </c>
    </row>
    <row r="50" spans="1:10" s="8" customFormat="1" ht="36" customHeight="1" x14ac:dyDescent="0.25">
      <c r="A50" s="64" t="str">
        <f>IF(I50&lt;61,MAX($A$8:A49)+1,"")</f>
        <v/>
      </c>
      <c r="B50" s="256"/>
      <c r="C50" s="66" t="s">
        <v>5</v>
      </c>
      <c r="D50" s="239"/>
      <c r="E50" s="249"/>
      <c r="F50" s="71" t="s">
        <v>56</v>
      </c>
      <c r="G50" s="232"/>
      <c r="H50" s="38" t="s">
        <v>32</v>
      </c>
      <c r="I50" s="30">
        <v>93</v>
      </c>
      <c r="J50" s="33" t="s">
        <v>231</v>
      </c>
    </row>
    <row r="51" spans="1:10" s="8" customFormat="1" ht="55.5" customHeight="1" x14ac:dyDescent="0.25">
      <c r="A51" s="64" t="str">
        <f>IF(I51&lt;61,MAX($A$8:A50)+1,"")</f>
        <v/>
      </c>
      <c r="B51" s="256"/>
      <c r="C51" s="66" t="s">
        <v>5</v>
      </c>
      <c r="D51" s="239"/>
      <c r="E51" s="249"/>
      <c r="F51" s="71" t="s">
        <v>56</v>
      </c>
      <c r="G51" s="232"/>
      <c r="H51" s="38" t="s">
        <v>29</v>
      </c>
      <c r="I51" s="30">
        <v>85</v>
      </c>
      <c r="J51" s="33" t="s">
        <v>255</v>
      </c>
    </row>
    <row r="52" spans="1:10" s="8" customFormat="1" ht="21" customHeight="1" x14ac:dyDescent="0.25">
      <c r="A52" s="64" t="str">
        <f>IF(I52&lt;61,MAX($A$8:A51)+1,"")</f>
        <v/>
      </c>
      <c r="B52" s="256"/>
      <c r="C52" s="66" t="s">
        <v>5</v>
      </c>
      <c r="D52" s="239"/>
      <c r="E52" s="249"/>
      <c r="F52" s="71" t="s">
        <v>56</v>
      </c>
      <c r="G52" s="232"/>
      <c r="H52" s="38" t="s">
        <v>31</v>
      </c>
      <c r="I52" s="30">
        <v>100</v>
      </c>
      <c r="J52" s="33" t="s">
        <v>283</v>
      </c>
    </row>
    <row r="53" spans="1:10" s="8" customFormat="1" ht="31.5" customHeight="1" x14ac:dyDescent="0.25">
      <c r="A53" s="64" t="str">
        <f>IF(I53&lt;61,MAX($A$8:A52)+1,"")</f>
        <v/>
      </c>
      <c r="B53" s="256"/>
      <c r="C53" s="66" t="s">
        <v>5</v>
      </c>
      <c r="D53" s="239"/>
      <c r="E53" s="249"/>
      <c r="F53" s="71" t="s">
        <v>56</v>
      </c>
      <c r="G53" s="232"/>
      <c r="H53" s="38" t="s">
        <v>103</v>
      </c>
      <c r="I53" s="30">
        <v>100</v>
      </c>
      <c r="J53" s="33" t="s">
        <v>284</v>
      </c>
    </row>
    <row r="54" spans="1:10" s="8" customFormat="1" ht="28.5" customHeight="1" x14ac:dyDescent="0.25">
      <c r="A54" s="64" t="str">
        <f>IF(I54&lt;61,MAX($A$8:A53)+1,"")</f>
        <v/>
      </c>
      <c r="B54" s="256"/>
      <c r="C54" s="66" t="s">
        <v>5</v>
      </c>
      <c r="D54" s="239"/>
      <c r="E54" s="249"/>
      <c r="F54" s="71" t="s">
        <v>56</v>
      </c>
      <c r="G54" s="232"/>
      <c r="H54" s="38" t="s">
        <v>30</v>
      </c>
      <c r="I54" s="30">
        <v>100</v>
      </c>
      <c r="J54" s="33" t="s">
        <v>285</v>
      </c>
    </row>
    <row r="55" spans="1:10" s="8" customFormat="1" ht="58.5" customHeight="1" x14ac:dyDescent="0.25">
      <c r="A55" s="64" t="str">
        <f>IF(I55&lt;61,MAX($A$8:A54)+1,"")</f>
        <v/>
      </c>
      <c r="B55" s="257"/>
      <c r="C55" s="66" t="s">
        <v>5</v>
      </c>
      <c r="D55" s="252"/>
      <c r="E55" s="250"/>
      <c r="F55" s="71" t="s">
        <v>56</v>
      </c>
      <c r="G55" s="232"/>
      <c r="H55" s="38" t="s">
        <v>59</v>
      </c>
      <c r="I55" s="30">
        <v>100</v>
      </c>
      <c r="J55" s="33" t="s">
        <v>286</v>
      </c>
    </row>
    <row r="56" spans="1:10" s="8" customFormat="1" ht="23.25" customHeight="1" x14ac:dyDescent="0.25">
      <c r="A56" s="64" t="str">
        <f>IF(I56&lt;61,MAX($A$8:A55)+1,"")</f>
        <v/>
      </c>
      <c r="B56" s="220" t="s">
        <v>58</v>
      </c>
      <c r="C56" s="67" t="s">
        <v>58</v>
      </c>
      <c r="D56" s="253">
        <f>IF(SUM(I56:I61)=0,"",AVERAGE(I56:I64))</f>
        <v>95.333333333333329</v>
      </c>
      <c r="E56" s="213" t="s">
        <v>60</v>
      </c>
      <c r="F56" s="70" t="s">
        <v>60</v>
      </c>
      <c r="G56" s="232">
        <f>IF(SUM(I56:I61)=0,"",AVERAGE(I56:I64))</f>
        <v>95.333333333333329</v>
      </c>
      <c r="H56" s="38" t="s">
        <v>41</v>
      </c>
      <c r="I56" s="30">
        <v>100</v>
      </c>
      <c r="J56" s="31" t="s">
        <v>287</v>
      </c>
    </row>
    <row r="57" spans="1:10" s="8" customFormat="1" ht="34.5" customHeight="1" x14ac:dyDescent="0.25">
      <c r="A57" s="64" t="str">
        <f>IF(I57&lt;61,MAX($A$8:A56)+1,"")</f>
        <v/>
      </c>
      <c r="B57" s="221"/>
      <c r="C57" s="67" t="s">
        <v>58</v>
      </c>
      <c r="D57" s="246"/>
      <c r="E57" s="214"/>
      <c r="F57" s="70" t="s">
        <v>60</v>
      </c>
      <c r="G57" s="232"/>
      <c r="H57" s="38" t="s">
        <v>26</v>
      </c>
      <c r="I57" s="30">
        <v>100</v>
      </c>
      <c r="J57" s="31" t="s">
        <v>232</v>
      </c>
    </row>
    <row r="58" spans="1:10" s="8" customFormat="1" ht="141" customHeight="1" x14ac:dyDescent="0.25">
      <c r="A58" s="64" t="str">
        <f>IF(I58&lt;61,MAX($A$8:A57)+1,"")</f>
        <v/>
      </c>
      <c r="B58" s="221"/>
      <c r="C58" s="67" t="s">
        <v>58</v>
      </c>
      <c r="D58" s="246"/>
      <c r="E58" s="214"/>
      <c r="F58" s="70" t="s">
        <v>60</v>
      </c>
      <c r="G58" s="232"/>
      <c r="H58" s="38" t="s">
        <v>104</v>
      </c>
      <c r="I58" s="30">
        <v>100</v>
      </c>
      <c r="J58" s="31" t="s">
        <v>253</v>
      </c>
    </row>
    <row r="59" spans="1:10" s="8" customFormat="1" ht="42" customHeight="1" x14ac:dyDescent="0.25">
      <c r="A59" s="64" t="str">
        <f>IF(I59&lt;61,MAX($A$8:A58)+1,"")</f>
        <v/>
      </c>
      <c r="B59" s="221"/>
      <c r="C59" s="67" t="s">
        <v>58</v>
      </c>
      <c r="D59" s="246"/>
      <c r="E59" s="214"/>
      <c r="F59" s="70" t="s">
        <v>60</v>
      </c>
      <c r="G59" s="232"/>
      <c r="H59" s="38" t="s">
        <v>33</v>
      </c>
      <c r="I59" s="30">
        <v>93</v>
      </c>
      <c r="J59" s="31" t="s">
        <v>288</v>
      </c>
    </row>
    <row r="60" spans="1:10" s="8" customFormat="1" ht="64.5" customHeight="1" x14ac:dyDescent="0.25">
      <c r="A60" s="64" t="str">
        <f>IF(I60&lt;61,MAX($A$8:A59)+1,"")</f>
        <v/>
      </c>
      <c r="B60" s="221"/>
      <c r="C60" s="67" t="s">
        <v>58</v>
      </c>
      <c r="D60" s="246"/>
      <c r="E60" s="214"/>
      <c r="F60" s="70" t="s">
        <v>60</v>
      </c>
      <c r="G60" s="232"/>
      <c r="H60" s="38" t="s">
        <v>34</v>
      </c>
      <c r="I60" s="30">
        <v>93</v>
      </c>
      <c r="J60" s="31" t="s">
        <v>289</v>
      </c>
    </row>
    <row r="61" spans="1:10" s="8" customFormat="1" ht="40.5" customHeight="1" x14ac:dyDescent="0.25">
      <c r="A61" s="64" t="str">
        <f>IF(I61&lt;61,MAX($A$8:A60)+1,"")</f>
        <v/>
      </c>
      <c r="B61" s="221"/>
      <c r="C61" s="67" t="s">
        <v>58</v>
      </c>
      <c r="D61" s="246"/>
      <c r="E61" s="214"/>
      <c r="F61" s="70" t="s">
        <v>60</v>
      </c>
      <c r="G61" s="232"/>
      <c r="H61" s="38" t="s">
        <v>35</v>
      </c>
      <c r="I61" s="30">
        <v>93</v>
      </c>
      <c r="J61" s="31" t="s">
        <v>233</v>
      </c>
    </row>
    <row r="62" spans="1:10" s="8" customFormat="1" ht="53.25" customHeight="1" x14ac:dyDescent="0.25">
      <c r="A62" s="64" t="str">
        <f>IF(I62&lt;61,MAX($A$8:A61)+1,"")</f>
        <v/>
      </c>
      <c r="B62" s="221"/>
      <c r="C62" s="67" t="s">
        <v>58</v>
      </c>
      <c r="D62" s="246"/>
      <c r="E62" s="214"/>
      <c r="F62" s="70" t="s">
        <v>60</v>
      </c>
      <c r="G62" s="232"/>
      <c r="H62" s="39" t="s">
        <v>36</v>
      </c>
      <c r="I62" s="30">
        <v>94</v>
      </c>
      <c r="J62" s="31" t="s">
        <v>290</v>
      </c>
    </row>
    <row r="63" spans="1:10" s="8" customFormat="1" ht="40.5" customHeight="1" x14ac:dyDescent="0.25">
      <c r="A63" s="64" t="str">
        <f>IF(I63&lt;61,MAX($A$8:A62)+1,"")</f>
        <v/>
      </c>
      <c r="B63" s="221"/>
      <c r="C63" s="67" t="s">
        <v>58</v>
      </c>
      <c r="D63" s="246"/>
      <c r="E63" s="214"/>
      <c r="F63" s="70" t="s">
        <v>60</v>
      </c>
      <c r="G63" s="232"/>
      <c r="H63" s="38" t="s">
        <v>38</v>
      </c>
      <c r="I63" s="30">
        <v>93</v>
      </c>
      <c r="J63" s="31" t="s">
        <v>254</v>
      </c>
    </row>
    <row r="64" spans="1:10" s="8" customFormat="1" ht="40.5" customHeight="1" x14ac:dyDescent="0.25">
      <c r="A64" s="64" t="str">
        <f>IF(I64&lt;61,MAX($A$8:A63)+1,"")</f>
        <v/>
      </c>
      <c r="B64" s="222"/>
      <c r="C64" s="67" t="s">
        <v>58</v>
      </c>
      <c r="D64" s="247"/>
      <c r="E64" s="215"/>
      <c r="F64" s="70" t="s">
        <v>60</v>
      </c>
      <c r="G64" s="232"/>
      <c r="H64" s="38" t="s">
        <v>40</v>
      </c>
      <c r="I64" s="30">
        <v>92</v>
      </c>
      <c r="J64" s="31" t="s">
        <v>234</v>
      </c>
    </row>
    <row r="65" spans="1:10" s="8" customFormat="1" ht="54" customHeight="1" x14ac:dyDescent="0.25">
      <c r="A65" s="64" t="str">
        <f>IF(I65&lt;61,MAX($A$8:A64)+1,"")</f>
        <v/>
      </c>
      <c r="B65" s="220" t="s">
        <v>57</v>
      </c>
      <c r="C65" s="67" t="s">
        <v>57</v>
      </c>
      <c r="D65" s="238">
        <f>IF(SUM(I65:I69)=0,"",AVERAGE(I65:I69))</f>
        <v>94.2</v>
      </c>
      <c r="E65" s="213" t="s">
        <v>76</v>
      </c>
      <c r="F65" s="70" t="s">
        <v>76</v>
      </c>
      <c r="G65" s="232">
        <f>IF(SUM(I65:I69)=0,"",AVERAGE(I65:I69))</f>
        <v>94.2</v>
      </c>
      <c r="H65" s="38" t="s">
        <v>37</v>
      </c>
      <c r="I65" s="30">
        <v>93</v>
      </c>
      <c r="J65" s="31" t="s">
        <v>235</v>
      </c>
    </row>
    <row r="66" spans="1:10" s="8" customFormat="1" ht="45" customHeight="1" x14ac:dyDescent="0.25">
      <c r="A66" s="64" t="str">
        <f>IF(I66&lt;61,MAX($A$8:A65)+1,"")</f>
        <v/>
      </c>
      <c r="B66" s="221"/>
      <c r="C66" s="67" t="s">
        <v>57</v>
      </c>
      <c r="D66" s="239"/>
      <c r="E66" s="214"/>
      <c r="F66" s="70" t="s">
        <v>76</v>
      </c>
      <c r="G66" s="232"/>
      <c r="H66" s="39" t="s">
        <v>39</v>
      </c>
      <c r="I66" s="30">
        <v>93</v>
      </c>
      <c r="J66" s="31" t="s">
        <v>236</v>
      </c>
    </row>
    <row r="67" spans="1:10" s="8" customFormat="1" ht="41.25" customHeight="1" x14ac:dyDescent="0.25">
      <c r="A67" s="64" t="str">
        <f>IF(I67&lt;61,MAX($A$8:A66)+1,"")</f>
        <v/>
      </c>
      <c r="B67" s="221"/>
      <c r="C67" s="67" t="s">
        <v>57</v>
      </c>
      <c r="D67" s="239"/>
      <c r="E67" s="214"/>
      <c r="F67" s="70" t="s">
        <v>76</v>
      </c>
      <c r="G67" s="232"/>
      <c r="H67" s="39" t="s">
        <v>79</v>
      </c>
      <c r="I67" s="30">
        <v>95</v>
      </c>
      <c r="J67" s="31" t="s">
        <v>237</v>
      </c>
    </row>
    <row r="68" spans="1:10" s="8" customFormat="1" ht="45.75" customHeight="1" x14ac:dyDescent="0.25">
      <c r="A68" s="64" t="str">
        <f>IF(I68&lt;61,MAX($A$8:A67)+1,"")</f>
        <v/>
      </c>
      <c r="B68" s="221"/>
      <c r="C68" s="67" t="s">
        <v>57</v>
      </c>
      <c r="D68" s="239"/>
      <c r="E68" s="214"/>
      <c r="F68" s="70" t="s">
        <v>76</v>
      </c>
      <c r="G68" s="232"/>
      <c r="H68" s="39" t="s">
        <v>78</v>
      </c>
      <c r="I68" s="30">
        <v>95</v>
      </c>
      <c r="J68" s="31" t="s">
        <v>291</v>
      </c>
    </row>
    <row r="69" spans="1:10" s="8" customFormat="1" ht="57" customHeight="1" thickBot="1" x14ac:dyDescent="0.3">
      <c r="A69" s="64" t="str">
        <f>IF(I69&lt;61,MAX($A$8:A68)+1,"")</f>
        <v/>
      </c>
      <c r="B69" s="222"/>
      <c r="C69" s="67" t="s">
        <v>57</v>
      </c>
      <c r="D69" s="240"/>
      <c r="E69" s="254"/>
      <c r="F69" s="70" t="s">
        <v>76</v>
      </c>
      <c r="G69" s="237"/>
      <c r="H69" s="40" t="s">
        <v>105</v>
      </c>
      <c r="I69" s="30">
        <v>95</v>
      </c>
      <c r="J69" s="34" t="s">
        <v>292</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85" activePane="bottomRight" state="frozen"/>
      <selection pane="topRight" activeCell="N1" sqref="N1"/>
      <selection pane="bottomLeft" activeCell="A7" sqref="A7"/>
      <selection pane="bottomRight" activeCell="C77" sqref="C77:L151"/>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97.590163934426229</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98.3</v>
      </c>
      <c r="G35" s="50"/>
      <c r="H35" s="50"/>
      <c r="I35" s="50"/>
      <c r="J35" s="50"/>
      <c r="K35" s="50"/>
      <c r="L35" s="50"/>
      <c r="M35" s="55"/>
    </row>
    <row r="36" spans="1:13" s="8" customFormat="1" x14ac:dyDescent="0.25">
      <c r="A36" s="50"/>
      <c r="B36" s="54"/>
      <c r="C36" s="50"/>
      <c r="D36" s="50" t="str">
        <f>AUTODIAGNÓSTICO!B28</f>
        <v>EJECUTAR</v>
      </c>
      <c r="E36" s="50">
        <v>100</v>
      </c>
      <c r="F36" s="50">
        <f>AUTODIAGNÓSTICO!D28</f>
        <v>98.285714285714292</v>
      </c>
      <c r="G36" s="50"/>
      <c r="H36" s="50"/>
      <c r="I36" s="50"/>
      <c r="J36" s="50"/>
      <c r="K36" s="50"/>
      <c r="L36" s="50"/>
      <c r="M36" s="55"/>
    </row>
    <row r="37" spans="1:13" s="8" customFormat="1" x14ac:dyDescent="0.25">
      <c r="A37" s="50"/>
      <c r="B37" s="54"/>
      <c r="C37" s="50"/>
      <c r="D37" s="50" t="str">
        <f>AUTODIAGNÓSTICO!B56</f>
        <v>VERIFICAR</v>
      </c>
      <c r="E37" s="50">
        <v>100</v>
      </c>
      <c r="F37" s="50">
        <f>AUTODIAGNÓSTICO!D56</f>
        <v>95.333333333333329</v>
      </c>
      <c r="G37" s="50"/>
      <c r="H37" s="50"/>
      <c r="I37" s="50"/>
      <c r="J37" s="50"/>
      <c r="K37" s="50"/>
      <c r="L37" s="50"/>
      <c r="M37" s="55"/>
    </row>
    <row r="38" spans="1:13" s="8" customFormat="1" x14ac:dyDescent="0.25">
      <c r="A38" s="50"/>
      <c r="B38" s="54"/>
      <c r="C38" s="50"/>
      <c r="D38" s="50" t="str">
        <f>AUTODIAGNÓSTICO!B65</f>
        <v>ACTUAR</v>
      </c>
      <c r="E38" s="50">
        <v>100</v>
      </c>
      <c r="F38" s="50">
        <f>AUTODIAGNÓSTICO!D65</f>
        <v>94.2</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98</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95.666666666666671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100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97.833333333333329</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100</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99.285714285714292</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100</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98.333333333333329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96.833333333333329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95.333333333333329</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94.2</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I27" sqref="I27"/>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t="str">
        <f>AUTODIAGNÓSTICO!E6</f>
        <v>1544000098-01</v>
      </c>
      <c r="D11" s="270"/>
      <c r="E11" s="21">
        <f>AUTODIAGNÓSTICO!I6</f>
        <v>97.590163934426229</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pageSetup paperSize="5"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A9" sqref="A9:C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x14ac:dyDescent="0.25">
      <c r="A9" s="277" t="s">
        <v>256</v>
      </c>
      <c r="B9" s="278"/>
      <c r="C9" s="279"/>
      <c r="D9" s="298" t="s">
        <v>238</v>
      </c>
      <c r="E9" s="298"/>
      <c r="F9" s="286" t="s">
        <v>293</v>
      </c>
      <c r="G9" s="287"/>
      <c r="H9" s="287" t="s">
        <v>257</v>
      </c>
      <c r="I9" s="292" t="s">
        <v>258</v>
      </c>
      <c r="J9" s="293"/>
      <c r="K9" s="302">
        <v>2025</v>
      </c>
      <c r="L9" s="301">
        <v>2025</v>
      </c>
      <c r="M9" s="79"/>
      <c r="N9">
        <v>2028</v>
      </c>
      <c r="O9">
        <v>2028</v>
      </c>
    </row>
    <row r="10" spans="1:15" x14ac:dyDescent="0.25">
      <c r="A10" s="280"/>
      <c r="B10" s="281"/>
      <c r="C10" s="282"/>
      <c r="D10" s="299"/>
      <c r="E10" s="299"/>
      <c r="F10" s="288"/>
      <c r="G10" s="289"/>
      <c r="H10" s="289"/>
      <c r="I10" s="294" t="s">
        <v>259</v>
      </c>
      <c r="J10" s="295"/>
      <c r="K10" s="302"/>
      <c r="L10" s="302"/>
      <c r="M10" s="79"/>
      <c r="N10">
        <v>2029</v>
      </c>
      <c r="O10">
        <v>2029</v>
      </c>
    </row>
    <row r="11" spans="1:15" x14ac:dyDescent="0.25">
      <c r="A11" s="280"/>
      <c r="B11" s="281"/>
      <c r="C11" s="282"/>
      <c r="D11" s="299"/>
      <c r="E11" s="299"/>
      <c r="F11" s="288"/>
      <c r="G11" s="289"/>
      <c r="H11" s="289"/>
      <c r="I11" s="294" t="s">
        <v>297</v>
      </c>
      <c r="J11" s="295"/>
      <c r="K11" s="302"/>
      <c r="L11" s="302"/>
      <c r="M11" s="79"/>
      <c r="N11">
        <v>2030</v>
      </c>
      <c r="O11">
        <v>2030</v>
      </c>
    </row>
    <row r="12" spans="1:15" x14ac:dyDescent="0.25">
      <c r="A12" s="280"/>
      <c r="B12" s="281"/>
      <c r="C12" s="282"/>
      <c r="D12" s="299"/>
      <c r="E12" s="299"/>
      <c r="F12" s="288"/>
      <c r="G12" s="289"/>
      <c r="H12" s="289"/>
      <c r="I12" s="294"/>
      <c r="J12" s="295"/>
      <c r="K12" s="302"/>
      <c r="L12" s="302"/>
      <c r="M12" s="79"/>
      <c r="N12">
        <v>2031</v>
      </c>
      <c r="O12">
        <v>2031</v>
      </c>
    </row>
    <row r="13" spans="1:15" ht="15.75" thickBot="1" x14ac:dyDescent="0.3">
      <c r="A13" s="283"/>
      <c r="B13" s="284"/>
      <c r="C13" s="285"/>
      <c r="D13" s="300"/>
      <c r="E13" s="300"/>
      <c r="F13" s="290"/>
      <c r="G13" s="291"/>
      <c r="H13" s="291"/>
      <c r="I13" s="296"/>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35" x14ac:dyDescent="0.25">
      <c r="A16" s="48">
        <v>1</v>
      </c>
      <c r="B16" s="49" t="e">
        <f>VLOOKUP(A16,AUTODIAGNÓSTICO!$A$9:$J$69,3,0)</f>
        <v>#N/A</v>
      </c>
      <c r="C16" s="49" t="e">
        <f>VLOOKUP(A16,AUTODIAGNÓSTICO!A9:J69,6,0)</f>
        <v>#N/A</v>
      </c>
      <c r="D16" s="49" t="e">
        <f>VLOOKUP(A16,AUTODIAGNÓSTICO!A9:J69,8,0)</f>
        <v>#N/A</v>
      </c>
      <c r="E16" s="76" t="e">
        <f>VLOOKUP(A16,AUTODIAGNÓSTICO!$A$9:$J$69,9,0)</f>
        <v>#N/A</v>
      </c>
      <c r="F16" s="46" t="s">
        <v>296</v>
      </c>
      <c r="G16" s="46" t="s">
        <v>239</v>
      </c>
      <c r="H16" s="106" t="s">
        <v>295</v>
      </c>
      <c r="I16" s="46" t="s">
        <v>294</v>
      </c>
      <c r="J16" s="46" t="s">
        <v>241</v>
      </c>
      <c r="K16" s="47">
        <v>45674</v>
      </c>
      <c r="L16" s="47">
        <v>45702</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t="s">
        <v>240</v>
      </c>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LENOVO</cp:lastModifiedBy>
  <cp:lastPrinted>2022-02-06T08:49:22Z</cp:lastPrinted>
  <dcterms:created xsi:type="dcterms:W3CDTF">2021-11-16T13:51:36Z</dcterms:created>
  <dcterms:modified xsi:type="dcterms:W3CDTF">2025-03-04T19:25:06Z</dcterms:modified>
</cp:coreProperties>
</file>