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13. DOC2025\0. AREA FINANCIERA\AUDIENCIA PUBLICA\AUTODIAGNOSTICO\"/>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9200" windowHeight="6945"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E16" i="4" s="1"/>
  <c r="C16" i="4"/>
  <c r="A28" i="1"/>
  <c r="B16" i="4" l="1"/>
  <c r="D16" i="4"/>
  <c r="A29" i="1"/>
  <c r="A30" i="1" l="1"/>
  <c r="A31" i="1" l="1"/>
  <c r="A32" i="1" s="1"/>
  <c r="A33" i="1" s="1"/>
  <c r="A34" i="1" l="1"/>
  <c r="A35" i="1" l="1"/>
  <c r="A36" i="1" l="1"/>
  <c r="A37" i="1" l="1"/>
  <c r="A38" i="1" l="1"/>
  <c r="A39" i="1" l="1"/>
  <c r="A40" i="1" l="1"/>
  <c r="A41" i="1" l="1"/>
  <c r="A42" i="1" l="1"/>
  <c r="A43" i="1" l="1"/>
  <c r="A44" i="1" l="1"/>
  <c r="A45" i="1" l="1"/>
  <c r="A46" i="1" l="1"/>
  <c r="A47" i="1" l="1"/>
  <c r="A48" i="1" l="1"/>
  <c r="A49" i="1" l="1"/>
  <c r="A50" i="1" l="1"/>
  <c r="A51" i="1" l="1"/>
  <c r="A52" i="1" l="1"/>
  <c r="A53" i="1" l="1"/>
  <c r="B18" i="4" l="1"/>
  <c r="D18" i="4"/>
  <c r="A54" i="1"/>
  <c r="A55" i="1" l="1"/>
  <c r="A56" i="1" l="1"/>
  <c r="A57" i="1" l="1"/>
  <c r="A58" i="1" l="1"/>
  <c r="A59" i="1" l="1"/>
  <c r="A60" i="1" l="1"/>
  <c r="A61" i="1" l="1"/>
  <c r="A62" i="1" l="1"/>
  <c r="A63" i="1" l="1"/>
  <c r="A64" i="1" l="1"/>
  <c r="A65" i="1" l="1"/>
  <c r="A66" i="1" l="1"/>
  <c r="A67" i="1" l="1"/>
  <c r="A68" i="1" l="1"/>
  <c r="A69" i="1" l="1"/>
  <c r="E18" i="4" l="1"/>
  <c r="C18" i="4"/>
  <c r="B19" i="4"/>
  <c r="D19" i="4"/>
  <c r="E19" i="4"/>
  <c r="C20" i="4"/>
  <c r="B20" i="4"/>
  <c r="D21" i="4"/>
  <c r="B21" i="4"/>
  <c r="E21" i="4"/>
  <c r="D22" i="4"/>
  <c r="C22" i="4"/>
  <c r="B22" i="4"/>
  <c r="C19" i="4"/>
  <c r="D20" i="4"/>
  <c r="C23" i="4"/>
  <c r="D23" i="4"/>
  <c r="B23" i="4"/>
  <c r="C29" i="4"/>
  <c r="C17" i="4"/>
  <c r="B17" i="4"/>
  <c r="D17" i="4"/>
  <c r="E17" i="4"/>
  <c r="E20" i="4"/>
  <c r="C21" i="4"/>
  <c r="D24" i="4"/>
  <c r="C24" i="4"/>
  <c r="B24" i="4"/>
  <c r="C25" i="4"/>
  <c r="B25" i="4"/>
  <c r="D25" i="4"/>
  <c r="C26" i="4"/>
  <c r="B26" i="4"/>
  <c r="D26" i="4"/>
  <c r="B27" i="4"/>
  <c r="C27" i="4"/>
  <c r="D27" i="4"/>
  <c r="D28" i="4"/>
  <c r="C28" i="4"/>
  <c r="D29" i="4"/>
  <c r="D42" i="4"/>
  <c r="C30" i="4"/>
  <c r="D30" i="4"/>
  <c r="C31" i="4"/>
  <c r="D31" i="4"/>
  <c r="C32" i="4"/>
  <c r="D32" i="4"/>
  <c r="D33" i="4"/>
  <c r="C33" i="4"/>
  <c r="C34" i="4"/>
  <c r="D34" i="4"/>
  <c r="C35" i="4"/>
  <c r="D35" i="4"/>
  <c r="D36" i="4"/>
  <c r="C36" i="4"/>
  <c r="C37" i="4"/>
  <c r="D37" i="4"/>
  <c r="D38" i="4"/>
  <c r="C38" i="4"/>
  <c r="C39" i="4"/>
  <c r="C40" i="4"/>
  <c r="D39" i="4"/>
  <c r="D40" i="4"/>
  <c r="C41" i="4"/>
  <c r="D41" i="4"/>
  <c r="C74" i="4"/>
  <c r="C42" i="4"/>
  <c r="D43" i="4"/>
  <c r="C43" i="4"/>
  <c r="D44" i="4"/>
  <c r="C44" i="4"/>
  <c r="C45" i="4"/>
  <c r="D45" i="4"/>
  <c r="C46" i="4"/>
  <c r="D46" i="4"/>
  <c r="D47" i="4"/>
  <c r="C47" i="4"/>
  <c r="D48" i="4"/>
  <c r="C48" i="4"/>
  <c r="C49" i="4"/>
  <c r="D49" i="4"/>
  <c r="D50" i="4"/>
  <c r="C50" i="4"/>
  <c r="D51" i="4"/>
  <c r="C51" i="4"/>
  <c r="C52" i="4"/>
  <c r="D52" i="4"/>
  <c r="C53" i="4"/>
  <c r="D53" i="4"/>
  <c r="C54" i="4"/>
  <c r="D54" i="4"/>
  <c r="D55" i="4"/>
  <c r="C55" i="4"/>
  <c r="C56" i="4"/>
  <c r="D56" i="4"/>
  <c r="C57" i="4"/>
  <c r="D57" i="4"/>
  <c r="D58" i="4"/>
  <c r="C58" i="4"/>
  <c r="C59" i="4"/>
  <c r="D59" i="4"/>
  <c r="C60" i="4"/>
  <c r="D60" i="4"/>
  <c r="C61" i="4"/>
  <c r="D61" i="4"/>
  <c r="C62" i="4"/>
  <c r="D62" i="4"/>
  <c r="D63" i="4"/>
  <c r="C63" i="4"/>
  <c r="D64" i="4"/>
  <c r="C64" i="4"/>
  <c r="C65" i="4"/>
  <c r="D65" i="4"/>
  <c r="D66" i="4"/>
  <c r="C67" i="4"/>
  <c r="C66" i="4"/>
  <c r="D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<sst xmlns="http://schemas.openxmlformats.org/spreadsheetml/2006/main" count="466" uniqueCount="288">
  <si>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</si>
  <si>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</si>
  <si>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</si>
  <si>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</si>
  <si>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</si>
  <si>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</si>
  <si>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</si>
  <si>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</si>
  <si>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</si>
  <si>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</si>
  <si>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</si>
  <si>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</si>
  <si>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</si>
  <si>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</si>
  <si>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</si>
  <si>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</si>
  <si>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</si>
  <si>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</si>
  <si>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</si>
  <si>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</si>
  <si>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</si>
  <si>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</si>
  <si>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</si>
  <si>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</si>
  <si>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</si>
  <si>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</si>
  <si>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</si>
  <si>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</si>
  <si>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</si>
  <si>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</si>
  <si>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</si>
  <si>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</si>
  <si>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</si>
  <si>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</si>
  <si>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</si>
  <si>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</si>
  <si>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</si>
  <si>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</si>
  <si>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</si>
  <si>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</si>
  <si>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</si>
  <si>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</si>
  <si>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</si>
  <si>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</si>
  <si>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</si>
  <si>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</si>
  <si>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</si>
  <si>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</si>
  <si>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</si>
  <si>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</si>
  <si>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</si>
  <si>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</si>
  <si>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</si>
  <si>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</si>
  <si>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</si>
  <si>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</si>
  <si>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</si>
  <si>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</si>
  <si>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</si>
  <si>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</si>
  <si>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</si>
  <si>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</si>
  <si>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</si>
  <si>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</si>
  <si>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</si>
  <si>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</si>
  <si>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</si>
  <si>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</si>
  <si>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</si>
  <si>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</si>
  <si>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</si>
  <si>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</si>
  <si>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</si>
  <si>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</si>
  <si>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</si>
  <si>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</si>
  <si>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</si>
  <si>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</si>
  <si>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</si>
  <si>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</si>
  <si>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</si>
  <si>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</si>
  <si>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</si>
  <si>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</si>
  <si>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</si>
  <si>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</si>
  <si>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</si>
  <si>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</si>
  <si>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</si>
  <si>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</si>
  <si>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</si>
  <si>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</si>
  <si>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</si>
  <si>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</si>
  <si>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</si>
  <si>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</si>
  <si>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</si>
  <si>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</si>
  <si>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</si>
  <si>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</si>
  <si>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</si>
  <si>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</si>
  <si>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</si>
  <si>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</si>
  <si>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</si>
  <si>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</si>
  <si>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</si>
  <si>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</si>
  <si>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</si>
  <si>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</si>
  <si>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</si>
  <si>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</si>
  <si>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</si>
  <si>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</si>
  <si>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</si>
  <si>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</si>
  <si>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</si>
  <si>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</si>
  <si>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</si>
  <si>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</si>
  <si>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</si>
  <si>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</si>
  <si>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</si>
  <si>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</si>
  <si>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</si>
  <si>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</si>
  <si>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</si>
  <si>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</si>
  <si>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</si>
  <si>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</si>
  <si>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</si>
  <si>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</si>
  <si>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</si>
  <si>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</si>
  <si>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</si>
  <si>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</si>
  <si>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</si>
  <si>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</si>
  <si>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</si>
  <si>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</si>
  <si>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</si>
  <si>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</si>
  <si>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</si>
  <si>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</si>
  <si>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</si>
  <si>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</si>
  <si>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</si>
  <si>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</si>
  <si>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</si>
  <si>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</si>
  <si>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</si>
  <si>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</si>
  <si>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</si>
  <si>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</si>
  <si>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</si>
  <si>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</si>
  <si>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</si>
  <si>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</si>
  <si>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</si>
  <si>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</si>
  <si>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</si>
  <si>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</si>
  <si>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</si>
  <si>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</si>
  <si>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</si>
  <si>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</si>
  <si>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</si>
  <si>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</si>
  <si>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</si>
  <si>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</si>
  <si>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</si>
  <si>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</si>
  <si>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</si>
  <si>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</si>
  <si>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</si>
  <si>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</si>
  <si>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</si>
  <si>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</si>
  <si>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</si>
  <si>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</si>
  <si>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</si>
  <si>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</si>
  <si>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</si>
  <si>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</si>
  <si>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</si>
  <si>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</si>
  <si>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</si>
  <si>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</si>
  <si>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</si>
  <si>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</si>
  <si>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</si>
  <si>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</si>
  <si>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</si>
  <si>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</si>
  <si>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</si>
  <si>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</si>
  <si>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</si>
  <si>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</si>
  <si>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</si>
  <si>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</si>
  <si>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</si>
  <si>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</si>
  <si>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</si>
  <si>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</si>
  <si>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</si>
  <si>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</si>
  <si>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</si>
  <si>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</si>
  <si>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</si>
  <si>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</si>
  <si>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</si>
  <si>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</si>
  <si>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</si>
  <si>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</si>
  <si>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</si>
  <si>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</si>
  <si>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</si>
  <si>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</si>
  <si>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</si>
  <si>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El grupo de trabajo fue conformado por los lideres de cada gestion y la rectora.  </t>
  </si>
  <si>
    <t>Se realizó un analisis de las debilidades presentes año a año en las rendiciones de cuentas,  cumpliendo con el objetivo del evento</t>
  </si>
  <si>
    <t xml:space="preserve">La rendicion de cuentas se realiza brindando infromacion clara, oportuna y objetiva, que responde a las necesidades de la poblacion. </t>
  </si>
  <si>
    <t>Los resultados del diagnostico son socilizados a los grupos de gestion de la institucion.</t>
  </si>
  <si>
    <t>La rendición de cuentas de la institucion esta organizada de manera participativa que permite el respeto a tiempos de interlocución establecidos.</t>
  </si>
  <si>
    <t>El equipo de trabajo conformado por los lideres de gestion  quienes lideran todo el ejercicio de redicion de cuentas</t>
  </si>
  <si>
    <t xml:space="preserve">La rendicion de cuentas de la institucion se construye en base al plan de mejoramiento insitucional. </t>
  </si>
  <si>
    <t xml:space="preserve">El equipo organiza la agenda de trabajo previo a la sesion en espacios previamente establecidos por las directivas de la institución. </t>
  </si>
  <si>
    <t xml:space="preserve">El equipo define los espacios de dialogo que se darán durante la rendicion de cuentas. </t>
  </si>
  <si>
    <t xml:space="preserve">El equipo define los espacios de dialogo presenciales que se darán durante la rendicion de cuentas.  Sin embargo los mecanismos virtuales no se tienen establecidos. </t>
  </si>
  <si>
    <t xml:space="preserve">Los interlocutores son  convocados a los espacios de dialogo deacuerdo a las intancias a las cuales pertenecen, se procura invitar por lo menos un integrante por instancia </t>
  </si>
  <si>
    <t>Los objetivos, metas e indicadores son formulados y cumplidos.</t>
  </si>
  <si>
    <t xml:space="preserve">Año a año las estrategias de rendicion de cuentas se hacen de manera innovadora que facilite la comprencion d ela informacion suministrada. </t>
  </si>
  <si>
    <t xml:space="preserve">El presupuesto es definido y asignado en el presupuesto anual de gastos.  </t>
  </si>
  <si>
    <t xml:space="preserve">el cronograma establecido para las actividades  se hace de manera general sin diferenciar temas a tratar. </t>
  </si>
  <si>
    <t xml:space="preserve">El equipo de trabajo cuenta con mecanismos virtuales que favorecen la comunicación de manera asincronica. </t>
  </si>
  <si>
    <t>Todas las areas del establecimiento educativo estan involucaradas y comprometidas con el proceso de rendicion de cuentas.</t>
  </si>
  <si>
    <t>El componente de comunicaciones se definen con anterioridad y se les da complimiento.</t>
  </si>
  <si>
    <t>La información es recogida y presentada en su totalidad, sin embargo no contamos con un formato estandarizado.</t>
  </si>
  <si>
    <t xml:space="preserve">La información es organizada y verificada, expresada de manera clara. </t>
  </si>
  <si>
    <t xml:space="preserve">La información es organizada y se propende por dar respuesta a PQRS.  </t>
  </si>
  <si>
    <t>La información es actualizada anualmente.</t>
  </si>
  <si>
    <t xml:space="preserve">Según la vigencia los canales de comnicacion son actualizados. </t>
  </si>
  <si>
    <t xml:space="preserve">los informes de rendicion de cuentas solo se socializan el dia de la rendicion de cuentas y a quienes de ella participan. Los ingresos y egresoso se publican en carteleras informativas a la vista de quien visite la institucion. En la vigencia del año anterior (2021) el informe esta disponible en la plataforma YouTube </t>
  </si>
  <si>
    <t>Las invitaciones fueron extendidas a todos los grupos de valor.</t>
  </si>
  <si>
    <t>Los espacios de dialogo definidos  con anterioridad  se les da complimiento.</t>
  </si>
  <si>
    <t>La metodologia definida se ejecuta en su totalidad.</t>
  </si>
  <si>
    <t xml:space="preserve">Las convocatorias se realizan a traves  de los medios fisicos y virtuales disponibles. </t>
  </si>
  <si>
    <t>La invitacion es enviada con las fechas requeridas.</t>
  </si>
  <si>
    <t xml:space="preserve">Los espacios de participacion de la comuniad educativa, son establecidos y respetados. </t>
  </si>
  <si>
    <t xml:space="preserve">Se da el espacio en el momento de la rendicionde cuentas. </t>
  </si>
  <si>
    <t xml:space="preserve">No se realiza, laspopuestas son recibidas el dia de la rendicion de cuentas. </t>
  </si>
  <si>
    <t xml:space="preserve">no se cuenta con el formato interno </t>
  </si>
  <si>
    <t xml:space="preserve">se cuenta con formato de registro de asistencia. </t>
  </si>
  <si>
    <t>Las preguntas a las cuales se le puede dar solucion son respondidas en la audiencia, las que no, son respondida en los terminos establecidos a traves del correo electronico o WhatsApp.</t>
  </si>
  <si>
    <t>Se realiza al 100%</t>
  </si>
  <si>
    <t xml:space="preserve">Se cuenta con un formato establecido para esta accion. </t>
  </si>
  <si>
    <t xml:space="preserve">el analisis se realiza durante la audiencia. </t>
  </si>
  <si>
    <t>Se tinen en cueta las recomendaciones y sugerencias de la comunidad</t>
  </si>
  <si>
    <t>En las audencias donde hubo presencia de los organismos de control se cumplió con las recomendaciones dadas</t>
  </si>
  <si>
    <t>Se tienenn en cuenta la s recomendaciones y correctivos recolectadas en la audencia.</t>
  </si>
  <si>
    <t>La audiencia realiza su respectiva evaluación de estrategias utilizadas y el cumplimiento del objetivo de la rendición de cuentas</t>
  </si>
  <si>
    <t>La IE cumple ante los organismos de control</t>
  </si>
  <si>
    <t>Se garantiza la partiipación de la ciudadanía pero no existe la oficina de control interno</t>
  </si>
  <si>
    <t>La IE cumple con los lineamientos etablecidos para la rendición de cuentas</t>
  </si>
  <si>
    <t>Se atienden los requeriminetos de la Secretaria de Educación</t>
  </si>
  <si>
    <t>A través de los años e han venido innovando diversas estrategias de rendición de cuentas que ha dadoexcelentes resultados</t>
  </si>
  <si>
    <t>Los mecanismos usados en la rendicion de cuentas son mixtos: físicos y virtuales (WhatsApp-meet…)</t>
  </si>
  <si>
    <t>El plan de mejoramiento de las gestiones es el resultado la autoevaluación institiucional</t>
  </si>
  <si>
    <t>Se publica en cartelera el presupuesto y en la página de enjambre, en la página de la IE.</t>
  </si>
  <si>
    <t>Existen los formatos para la convocatoria y la forma de articipación en la rendición de cuantas, sin embargo hace falta el formato para el informe final.</t>
  </si>
  <si>
    <t>Formatos diseñados</t>
  </si>
  <si>
    <t xml:space="preserve">Elaborar y socilaizar los formatos. </t>
  </si>
  <si>
    <t>Físicos-finacieros-humanos</t>
  </si>
  <si>
    <t>Rector- equipo de alistamiento</t>
  </si>
  <si>
    <t>Faciliatar elacceso a la información a tratar durante la rendición de cuentas</t>
  </si>
  <si>
    <t>Cronograma y formatos elaborados</t>
  </si>
  <si>
    <t>Mejorar los cananles de comunicación y participación Comunidad -Institución, durante la rendición de cuentas</t>
  </si>
  <si>
    <t>formatos diseñados</t>
  </si>
  <si>
    <t>Detectar debilidades y establecer actividades de mejora en la rendición dee cuentas.</t>
  </si>
  <si>
    <t>TOLEDO</t>
  </si>
  <si>
    <t>I.E COLEGIO SAN BERNARDO</t>
  </si>
  <si>
    <t>OLGA MARINA MORA SÁNCHEZ</t>
  </si>
  <si>
    <t>Previo a la rendición de cuentas se hace invitación y se le brinda información a la comunidad educativa</t>
  </si>
  <si>
    <t>Tarjeta de invitación y folleto entregados.</t>
  </si>
  <si>
    <t>Al finalizar el año 2025 la IE contará con los formatos internos de reportes de actividades de rendición de cuentas.</t>
  </si>
  <si>
    <t>Para la rendición de cuentas del año 2024 se entregará una invitación que lleve la programación de la rendición de cuentas.</t>
  </si>
  <si>
    <t>Elaborar el formato de inscripción de  propuestas para la realización de la rendición de cuentas 2024</t>
  </si>
  <si>
    <t>Diseñar y diligenciar el formato interno de evaluación de la rendición de cuentas en el año 2025, en la última semana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</si>
</sst>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87.983606557377044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90.428571428571416</c:v>
                </c:pt>
                <c:pt idx="1">
                  <c:v>87.5</c:v>
                </c:pt>
                <c:pt idx="2">
                  <c:v>87.777777777777771</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100</c:v>
                </c:pt>
                <c:pt idx="3">
                  <c:v>90</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86.666666666666671</c:v>
                </c:pt>
                <c:pt idx="2">
                  <c:v>100</c:v>
                </c:pt>
                <c:pt idx="3">
                  <c:v>100</c:v>
                </c:pt>
                <c:pt idx="4" formatCode="0.00">
                  <c:v>78.333333333333329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0518"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5536"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7542"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9099"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6783" y="971550"/>
          <a:ext cx="0" cy="23653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1" zoomScale="120" zoomScaleNormal="120"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80" zoomScaleNormal="80" workbookViewId="0">
      <selection activeCell="H5" sqref="H5"/>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279</v>
      </c>
      <c r="F5" s="29"/>
      <c r="G5" s="36" t="s">
        <v>85</v>
      </c>
      <c r="H5" s="109">
        <v>45329</v>
      </c>
      <c r="I5" s="256" t="s">
        <v>88</v>
      </c>
      <c r="J5" s="256"/>
    </row>
    <row r="6" spans="1:10" s="8" customFormat="1" ht="30.75" customHeight="1" x14ac:dyDescent="0.25">
      <c r="A6" s="50"/>
      <c r="B6" s="225" t="s">
        <v>120</v>
      </c>
      <c r="C6" s="225"/>
      <c r="D6" s="225"/>
      <c r="E6" s="29">
        <v>254820000848</v>
      </c>
      <c r="F6" s="29"/>
      <c r="G6" s="73" t="s">
        <v>62</v>
      </c>
      <c r="H6" s="29" t="s">
        <v>280</v>
      </c>
      <c r="I6" s="224">
        <f>IF(SUM(I9:I69)=0,"",AVERAGE(I9:I69))</f>
        <v>87.983606557377044</v>
      </c>
      <c r="J6" s="224"/>
    </row>
    <row r="7" spans="1:10" s="8" customFormat="1" ht="17.25" customHeight="1" x14ac:dyDescent="0.25">
      <c r="A7" s="50"/>
      <c r="B7" s="225" t="s">
        <v>86</v>
      </c>
      <c r="C7" s="225"/>
      <c r="D7" s="225"/>
      <c r="E7" s="226" t="s">
        <v>281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90.428571428571416</v>
      </c>
      <c r="E9" s="33" t="s">
        <v>6</v>
      </c>
      <c r="F9" s="69" t="s">
        <v>6</v>
      </c>
      <c r="G9" s="30">
        <f>IF(SUM(I9:I9)=0,"",AVERAGE(I9:I9))</f>
        <v>90</v>
      </c>
      <c r="H9" s="38" t="s">
        <v>92</v>
      </c>
      <c r="I9" s="31">
        <v>90</v>
      </c>
      <c r="J9" s="32" t="s">
        <v>219</v>
      </c>
    </row>
    <row r="10" spans="1:10" s="8" customFormat="1" ht="51" customHeight="1" x14ac:dyDescent="0.25">
      <c r="A10" s="65" t="str">
        <f>IF(I10&lt;61,MAX($A$8:A9)+1,"")</f>
        <v/>
      </c>
      <c r="B10" s="258"/>
      <c r="C10" s="66" t="s">
        <v>4</v>
      </c>
      <c r="D10" s="230"/>
      <c r="E10" s="260" t="s">
        <v>43</v>
      </c>
      <c r="F10" s="70" t="s">
        <v>43</v>
      </c>
      <c r="G10" s="255">
        <f>IF(SUM(I10:I12)=0,"",AVERAGE(I10:I12))</f>
        <v>90</v>
      </c>
      <c r="H10" s="38" t="s">
        <v>89</v>
      </c>
      <c r="I10" s="31">
        <v>95</v>
      </c>
      <c r="J10" s="32" t="s">
        <v>220</v>
      </c>
    </row>
    <row r="11" spans="1:10" s="8" customFormat="1" ht="93" customHeight="1" x14ac:dyDescent="0.25">
      <c r="A11" s="65" t="str">
        <f>IF(I11&lt;61,MAX($A$8:A10)+1,"")</f>
        <v/>
      </c>
      <c r="B11" s="258"/>
      <c r="C11" s="66" t="s">
        <v>4</v>
      </c>
      <c r="D11" s="230"/>
      <c r="E11" s="260"/>
      <c r="F11" s="70" t="s">
        <v>43</v>
      </c>
      <c r="G11" s="253"/>
      <c r="H11" s="38" t="s">
        <v>44</v>
      </c>
      <c r="I11" s="31">
        <v>85</v>
      </c>
      <c r="J11" s="32" t="s">
        <v>221</v>
      </c>
    </row>
    <row r="12" spans="1:10" s="8" customFormat="1" ht="32.25" customHeight="1" x14ac:dyDescent="0.25">
      <c r="A12" s="65" t="str">
        <f>IF(I12&lt;61,MAX($A$8:A11)+1,"")</f>
        <v/>
      </c>
      <c r="B12" s="258"/>
      <c r="C12" s="66" t="s">
        <v>4</v>
      </c>
      <c r="D12" s="230"/>
      <c r="E12" s="260"/>
      <c r="F12" s="70" t="s">
        <v>43</v>
      </c>
      <c r="G12" s="254"/>
      <c r="H12" s="38" t="s">
        <v>90</v>
      </c>
      <c r="I12" s="31">
        <v>90</v>
      </c>
      <c r="J12" s="32" t="s">
        <v>222</v>
      </c>
    </row>
    <row r="13" spans="1:10" s="8" customFormat="1" ht="45" customHeight="1" x14ac:dyDescent="0.25">
      <c r="A13" s="65" t="str">
        <f>IF(I13&lt;61,MAX($A$8:A12)+1,"")</f>
        <v/>
      </c>
      <c r="B13" s="258"/>
      <c r="C13" s="66" t="s">
        <v>4</v>
      </c>
      <c r="D13" s="230"/>
      <c r="E13" s="260" t="s">
        <v>45</v>
      </c>
      <c r="F13" s="70" t="s">
        <v>45</v>
      </c>
      <c r="G13" s="255">
        <f>IF(SUM(I13:I14)=0,"",AVERAGE(I13:I14))</f>
        <v>100</v>
      </c>
      <c r="H13" s="38" t="s">
        <v>10</v>
      </c>
      <c r="I13" s="31">
        <v>100</v>
      </c>
      <c r="J13" s="32" t="s">
        <v>223</v>
      </c>
    </row>
    <row r="14" spans="1:10" s="8" customFormat="1" ht="30.75" customHeight="1" x14ac:dyDescent="0.25">
      <c r="A14" s="65" t="str">
        <f>IF(I14&lt;61,MAX($A$8:A13)+1,"")</f>
        <v/>
      </c>
      <c r="B14" s="258"/>
      <c r="C14" s="66" t="s">
        <v>4</v>
      </c>
      <c r="D14" s="230"/>
      <c r="E14" s="260"/>
      <c r="F14" s="70" t="s">
        <v>45</v>
      </c>
      <c r="G14" s="254"/>
      <c r="H14" s="38" t="s">
        <v>93</v>
      </c>
      <c r="I14" s="31">
        <v>100</v>
      </c>
      <c r="J14" s="32" t="s">
        <v>224</v>
      </c>
    </row>
    <row r="15" spans="1:10" s="8" customFormat="1" ht="48" customHeight="1" x14ac:dyDescent="0.25">
      <c r="A15" s="65" t="str">
        <f>IF(I15&lt;61,MAX($A$8:A14)+1,"")</f>
        <v/>
      </c>
      <c r="B15" s="258"/>
      <c r="C15" s="66" t="s">
        <v>4</v>
      </c>
      <c r="D15" s="230"/>
      <c r="E15" s="260" t="s">
        <v>46</v>
      </c>
      <c r="F15" s="70" t="s">
        <v>46</v>
      </c>
      <c r="G15" s="219">
        <f>IF(SUM(I15:I20)=0,"",AVERAGE(I15:I20))</f>
        <v>90</v>
      </c>
      <c r="H15" s="38" t="s">
        <v>47</v>
      </c>
      <c r="I15" s="31">
        <v>90</v>
      </c>
      <c r="J15" s="32" t="s">
        <v>225</v>
      </c>
    </row>
    <row r="16" spans="1:10" s="8" customFormat="1" ht="44.25" customHeight="1" x14ac:dyDescent="0.25">
      <c r="A16" s="65" t="str">
        <f>IF(I16&lt;61,MAX($A$8:A15)+1,"")</f>
        <v/>
      </c>
      <c r="B16" s="258"/>
      <c r="C16" s="66" t="s">
        <v>4</v>
      </c>
      <c r="D16" s="230"/>
      <c r="E16" s="260"/>
      <c r="F16" s="70" t="s">
        <v>46</v>
      </c>
      <c r="G16" s="253"/>
      <c r="H16" s="38" t="s">
        <v>7</v>
      </c>
      <c r="I16" s="31">
        <v>90</v>
      </c>
      <c r="J16" s="32" t="s">
        <v>226</v>
      </c>
    </row>
    <row r="17" spans="1:10" s="8" customFormat="1" ht="45" customHeight="1" x14ac:dyDescent="0.25">
      <c r="A17" s="65" t="str">
        <f>IF(I17&lt;61,MAX($A$8:A16)+1,"")</f>
        <v/>
      </c>
      <c r="B17" s="258"/>
      <c r="C17" s="66" t="s">
        <v>4</v>
      </c>
      <c r="D17" s="230"/>
      <c r="E17" s="260"/>
      <c r="F17" s="70" t="s">
        <v>46</v>
      </c>
      <c r="G17" s="253"/>
      <c r="H17" s="39" t="s">
        <v>94</v>
      </c>
      <c r="I17" s="31">
        <v>90</v>
      </c>
      <c r="J17" s="32" t="s">
        <v>227</v>
      </c>
    </row>
    <row r="18" spans="1:10" s="8" customFormat="1" ht="60" customHeight="1" x14ac:dyDescent="0.25">
      <c r="A18" s="65" t="str">
        <f>IF(I18&lt;61,MAX($A$8:A17)+1,"")</f>
        <v/>
      </c>
      <c r="B18" s="258"/>
      <c r="C18" s="66" t="s">
        <v>4</v>
      </c>
      <c r="D18" s="230"/>
      <c r="E18" s="260"/>
      <c r="F18" s="70" t="s">
        <v>46</v>
      </c>
      <c r="G18" s="253"/>
      <c r="H18" s="38" t="s">
        <v>91</v>
      </c>
      <c r="I18" s="31">
        <v>70</v>
      </c>
      <c r="J18" s="32" t="s">
        <v>228</v>
      </c>
    </row>
    <row r="19" spans="1:10" s="8" customFormat="1" ht="48" customHeight="1" x14ac:dyDescent="0.25">
      <c r="A19" s="65" t="str">
        <f>IF(I19&lt;61,MAX($A$8:A18)+1,"")</f>
        <v/>
      </c>
      <c r="B19" s="258"/>
      <c r="C19" s="66" t="s">
        <v>4</v>
      </c>
      <c r="D19" s="230"/>
      <c r="E19" s="260"/>
      <c r="F19" s="70" t="s">
        <v>46</v>
      </c>
      <c r="G19" s="253"/>
      <c r="H19" s="38" t="s">
        <v>95</v>
      </c>
      <c r="I19" s="31">
        <v>100</v>
      </c>
      <c r="J19" s="32" t="s">
        <v>229</v>
      </c>
    </row>
    <row r="20" spans="1:10" s="8" customFormat="1" ht="30" customHeight="1" x14ac:dyDescent="0.25">
      <c r="A20" s="65" t="str">
        <f>IF(I20&lt;61,MAX($A$8:A19)+1,"")</f>
        <v/>
      </c>
      <c r="B20" s="258"/>
      <c r="C20" s="66" t="s">
        <v>4</v>
      </c>
      <c r="D20" s="230"/>
      <c r="E20" s="260"/>
      <c r="F20" s="70" t="s">
        <v>46</v>
      </c>
      <c r="G20" s="254"/>
      <c r="H20" s="38" t="s">
        <v>11</v>
      </c>
      <c r="I20" s="31">
        <v>100</v>
      </c>
      <c r="J20" s="32" t="s">
        <v>230</v>
      </c>
    </row>
    <row r="21" spans="1:10" s="8" customFormat="1" ht="31.5" customHeight="1" x14ac:dyDescent="0.25">
      <c r="A21" s="65" t="str">
        <f>IF(I21&lt;61,MAX($A$8:A20)+1,"")</f>
        <v/>
      </c>
      <c r="B21" s="258"/>
      <c r="C21" s="66" t="s">
        <v>4</v>
      </c>
      <c r="D21" s="230"/>
      <c r="E21" s="260" t="s">
        <v>48</v>
      </c>
      <c r="F21" s="70" t="s">
        <v>48</v>
      </c>
      <c r="G21" s="219">
        <f>IF(SUM(I21:I27)=0,"",AVERAGE(I21:I27))</f>
        <v>82.142857142857139</v>
      </c>
      <c r="H21" s="38" t="s">
        <v>12</v>
      </c>
      <c r="I21" s="31">
        <v>100</v>
      </c>
      <c r="J21" s="32" t="s">
        <v>231</v>
      </c>
    </row>
    <row r="22" spans="1:10" s="8" customFormat="1" ht="41.25" customHeight="1" x14ac:dyDescent="0.25">
      <c r="A22" s="65" t="str">
        <f>IF(I22&lt;61,MAX($A$8:A21)+1,"")</f>
        <v/>
      </c>
      <c r="B22" s="258"/>
      <c r="C22" s="66" t="s">
        <v>4</v>
      </c>
      <c r="D22" s="230"/>
      <c r="E22" s="260"/>
      <c r="F22" s="70" t="s">
        <v>48</v>
      </c>
      <c r="G22" s="219"/>
      <c r="H22" s="38" t="s">
        <v>96</v>
      </c>
      <c r="I22" s="31">
        <v>100</v>
      </c>
      <c r="J22" s="32" t="s">
        <v>232</v>
      </c>
    </row>
    <row r="23" spans="1:10" s="8" customFormat="1" ht="59.25" customHeight="1" x14ac:dyDescent="0.25">
      <c r="A23" s="65" t="str">
        <f>IF(I23&lt;61,MAX($A$8:A22)+1,"")</f>
        <v/>
      </c>
      <c r="B23" s="258"/>
      <c r="C23" s="66" t="s">
        <v>4</v>
      </c>
      <c r="D23" s="230"/>
      <c r="E23" s="260"/>
      <c r="F23" s="70" t="s">
        <v>48</v>
      </c>
      <c r="G23" s="219"/>
      <c r="H23" s="38" t="s">
        <v>14</v>
      </c>
      <c r="I23" s="31">
        <v>70</v>
      </c>
      <c r="J23" s="32" t="s">
        <v>233</v>
      </c>
    </row>
    <row r="24" spans="1:10" s="8" customFormat="1" ht="44.25" customHeight="1" x14ac:dyDescent="0.25">
      <c r="A24" s="65" t="str">
        <f>IF(I24&lt;61,MAX($A$8:A23)+1,"")</f>
        <v/>
      </c>
      <c r="B24" s="258"/>
      <c r="C24" s="66" t="s">
        <v>4</v>
      </c>
      <c r="D24" s="230"/>
      <c r="E24" s="260"/>
      <c r="F24" s="70" t="s">
        <v>48</v>
      </c>
      <c r="G24" s="219"/>
      <c r="H24" s="38" t="s">
        <v>8</v>
      </c>
      <c r="I24" s="31">
        <v>65</v>
      </c>
      <c r="J24" s="32" t="s">
        <v>234</v>
      </c>
    </row>
    <row r="25" spans="1:10" s="8" customFormat="1" ht="33.75" customHeight="1" x14ac:dyDescent="0.25">
      <c r="A25" s="65" t="str">
        <f>IF(I25&lt;61,MAX($A$8:A24)+1,"")</f>
        <v/>
      </c>
      <c r="B25" s="258"/>
      <c r="C25" s="66" t="s">
        <v>4</v>
      </c>
      <c r="D25" s="230"/>
      <c r="E25" s="260"/>
      <c r="F25" s="70" t="s">
        <v>48</v>
      </c>
      <c r="G25" s="219"/>
      <c r="H25" s="38" t="s">
        <v>13</v>
      </c>
      <c r="I25" s="31">
        <v>100</v>
      </c>
      <c r="J25" s="32" t="s">
        <v>235</v>
      </c>
    </row>
    <row r="26" spans="1:10" s="8" customFormat="1" ht="35.25" customHeight="1" x14ac:dyDescent="0.25">
      <c r="A26" s="65" t="str">
        <f>IF(I26&lt;61,MAX($A$8:A25)+1,"")</f>
        <v/>
      </c>
      <c r="B26" s="258"/>
      <c r="C26" s="66" t="s">
        <v>4</v>
      </c>
      <c r="D26" s="230"/>
      <c r="E26" s="260"/>
      <c r="F26" s="70" t="s">
        <v>48</v>
      </c>
      <c r="G26" s="219"/>
      <c r="H26" s="38" t="s">
        <v>49</v>
      </c>
      <c r="I26" s="31">
        <v>100</v>
      </c>
      <c r="J26" s="32" t="s">
        <v>236</v>
      </c>
    </row>
    <row r="27" spans="1:10" s="8" customFormat="1" ht="75" customHeight="1" x14ac:dyDescent="0.25">
      <c r="A27" s="65">
        <f>IF(I27&lt;61,MAX($A$8:A26)+1,"")</f>
        <v>1</v>
      </c>
      <c r="B27" s="259"/>
      <c r="C27" s="66" t="s">
        <v>4</v>
      </c>
      <c r="D27" s="231"/>
      <c r="E27" s="260"/>
      <c r="F27" s="70" t="s">
        <v>48</v>
      </c>
      <c r="G27" s="219"/>
      <c r="H27" s="38" t="s">
        <v>15</v>
      </c>
      <c r="I27" s="31">
        <v>40</v>
      </c>
      <c r="J27" s="32" t="s">
        <v>237</v>
      </c>
    </row>
    <row r="28" spans="1:10" s="8" customFormat="1" ht="31.5" customHeight="1" x14ac:dyDescent="0.25">
      <c r="A28" s="65" t="str">
        <f>IF(I28&lt;61,MAX($A$8:A27)+1,"")</f>
        <v/>
      </c>
      <c r="B28" s="242" t="s">
        <v>5</v>
      </c>
      <c r="C28" s="67" t="s">
        <v>5</v>
      </c>
      <c r="D28" s="235">
        <f>IF(SUM(I28:I54)=0,"",AVERAGE(I28:I55))</f>
        <v>87.5</v>
      </c>
      <c r="E28" s="238" t="s">
        <v>50</v>
      </c>
      <c r="F28" s="71" t="s">
        <v>50</v>
      </c>
      <c r="G28" s="219">
        <f>IF(SUM(I28:I34)=0,"",AVERAGE(I28:I34))</f>
        <v>92.857142857142861</v>
      </c>
      <c r="H28" s="38" t="s">
        <v>42</v>
      </c>
      <c r="I28" s="31">
        <v>100</v>
      </c>
      <c r="J28" s="32" t="s">
        <v>238</v>
      </c>
    </row>
    <row r="29" spans="1:10" s="8" customFormat="1" ht="33.75" customHeight="1" x14ac:dyDescent="0.25">
      <c r="A29" s="65" t="str">
        <f>IF(I29&lt;61,MAX($A$8:A28)+1,"")</f>
        <v/>
      </c>
      <c r="B29" s="243"/>
      <c r="C29" s="67" t="s">
        <v>5</v>
      </c>
      <c r="D29" s="222"/>
      <c r="E29" s="239"/>
      <c r="F29" s="71" t="s">
        <v>50</v>
      </c>
      <c r="G29" s="219"/>
      <c r="H29" s="38" t="s">
        <v>16</v>
      </c>
      <c r="I29" s="31">
        <v>80</v>
      </c>
      <c r="J29" s="32" t="s">
        <v>238</v>
      </c>
    </row>
    <row r="30" spans="1:10" s="8" customFormat="1" ht="45.75" customHeight="1" x14ac:dyDescent="0.25">
      <c r="A30" s="65" t="str">
        <f>IF(I30&lt;61,MAX($A$8:A29)+1,"")</f>
        <v/>
      </c>
      <c r="B30" s="243"/>
      <c r="C30" s="67" t="s">
        <v>5</v>
      </c>
      <c r="D30" s="222"/>
      <c r="E30" s="239"/>
      <c r="F30" s="71" t="s">
        <v>50</v>
      </c>
      <c r="G30" s="219"/>
      <c r="H30" s="38" t="s">
        <v>97</v>
      </c>
      <c r="I30" s="31">
        <v>100</v>
      </c>
      <c r="J30" s="32" t="s">
        <v>238</v>
      </c>
    </row>
    <row r="31" spans="1:10" s="8" customFormat="1" ht="39" customHeight="1" x14ac:dyDescent="0.25">
      <c r="A31" s="65" t="str">
        <f>IF(I31&lt;61,MAX($A$8:A30)+1,"")</f>
        <v/>
      </c>
      <c r="B31" s="243"/>
      <c r="C31" s="67" t="s">
        <v>5</v>
      </c>
      <c r="D31" s="222"/>
      <c r="E31" s="239"/>
      <c r="F31" s="71" t="s">
        <v>50</v>
      </c>
      <c r="G31" s="219"/>
      <c r="H31" s="38" t="s">
        <v>17</v>
      </c>
      <c r="I31" s="31">
        <v>100</v>
      </c>
      <c r="J31" s="32" t="s">
        <v>238</v>
      </c>
    </row>
    <row r="32" spans="1:10" s="8" customFormat="1" ht="47.25" customHeight="1" x14ac:dyDescent="0.25">
      <c r="A32" s="65" t="str">
        <f>IF(I32&lt;61,MAX($A$8:A31)+1,"")</f>
        <v/>
      </c>
      <c r="B32" s="243"/>
      <c r="C32" s="67" t="s">
        <v>5</v>
      </c>
      <c r="D32" s="222"/>
      <c r="E32" s="239"/>
      <c r="F32" s="71" t="s">
        <v>50</v>
      </c>
      <c r="G32" s="219"/>
      <c r="H32" s="38" t="s">
        <v>18</v>
      </c>
      <c r="I32" s="31">
        <v>100</v>
      </c>
      <c r="J32" s="32" t="s">
        <v>238</v>
      </c>
    </row>
    <row r="33" spans="1:10" s="8" customFormat="1" ht="50.25" customHeight="1" x14ac:dyDescent="0.25">
      <c r="A33" s="65" t="str">
        <f>IF(I33&lt;61,MAX($A$8:A32)+1,"")</f>
        <v/>
      </c>
      <c r="B33" s="243"/>
      <c r="C33" s="67" t="s">
        <v>5</v>
      </c>
      <c r="D33" s="222"/>
      <c r="E33" s="239"/>
      <c r="F33" s="71" t="s">
        <v>50</v>
      </c>
      <c r="G33" s="219"/>
      <c r="H33" s="38" t="s">
        <v>52</v>
      </c>
      <c r="I33" s="31">
        <v>80</v>
      </c>
      <c r="J33" s="32" t="s">
        <v>238</v>
      </c>
    </row>
    <row r="34" spans="1:10" s="8" customFormat="1" ht="45" customHeight="1" x14ac:dyDescent="0.25">
      <c r="A34" s="65" t="str">
        <f>IF(I34&lt;61,MAX($A$8:A33)+1,"")</f>
        <v/>
      </c>
      <c r="B34" s="243"/>
      <c r="C34" s="67" t="s">
        <v>5</v>
      </c>
      <c r="D34" s="222"/>
      <c r="E34" s="240"/>
      <c r="F34" s="71" t="s">
        <v>50</v>
      </c>
      <c r="G34" s="219"/>
      <c r="H34" s="38" t="s">
        <v>19</v>
      </c>
      <c r="I34" s="31">
        <v>90</v>
      </c>
      <c r="J34" s="32" t="s">
        <v>239</v>
      </c>
    </row>
    <row r="35" spans="1:10" s="8" customFormat="1" ht="25.5" customHeight="1" x14ac:dyDescent="0.25">
      <c r="A35" s="65" t="str">
        <f>IF(I35&lt;61,MAX($A$8:A34)+1,"")</f>
        <v/>
      </c>
      <c r="B35" s="243"/>
      <c r="C35" s="67" t="s">
        <v>5</v>
      </c>
      <c r="D35" s="222"/>
      <c r="E35" s="238" t="s">
        <v>51</v>
      </c>
      <c r="F35" s="71" t="s">
        <v>51</v>
      </c>
      <c r="G35" s="219">
        <f>IF(SUM(I35,I37)=0,"",AVERAGE(I35:I37))</f>
        <v>86.666666666666671</v>
      </c>
      <c r="H35" s="38" t="s">
        <v>20</v>
      </c>
      <c r="I35" s="31">
        <v>100</v>
      </c>
      <c r="J35" s="32" t="s">
        <v>240</v>
      </c>
    </row>
    <row r="36" spans="1:10" s="8" customFormat="1" ht="46.5" customHeight="1" x14ac:dyDescent="0.25">
      <c r="A36" s="65" t="str">
        <f>IF(I36&lt;61,MAX($A$8:A35)+1,"")</f>
        <v/>
      </c>
      <c r="B36" s="243"/>
      <c r="C36" s="67" t="s">
        <v>5</v>
      </c>
      <c r="D36" s="222"/>
      <c r="E36" s="239"/>
      <c r="F36" s="71" t="s">
        <v>51</v>
      </c>
      <c r="G36" s="219"/>
      <c r="H36" s="38" t="s">
        <v>53</v>
      </c>
      <c r="I36" s="31">
        <v>80</v>
      </c>
      <c r="J36" s="32" t="s">
        <v>241</v>
      </c>
    </row>
    <row r="37" spans="1:10" s="8" customFormat="1" ht="40.5" customHeight="1" x14ac:dyDescent="0.25">
      <c r="A37" s="65" t="str">
        <f>IF(I37&lt;61,MAX($A$8:A36)+1,"")</f>
        <v/>
      </c>
      <c r="B37" s="243"/>
      <c r="C37" s="67" t="s">
        <v>5</v>
      </c>
      <c r="D37" s="222"/>
      <c r="E37" s="240"/>
      <c r="F37" s="71" t="s">
        <v>51</v>
      </c>
      <c r="G37" s="219"/>
      <c r="H37" s="38" t="s">
        <v>98</v>
      </c>
      <c r="I37" s="31">
        <v>80</v>
      </c>
      <c r="J37" s="32" t="s">
        <v>242</v>
      </c>
    </row>
    <row r="38" spans="1:10" s="8" customFormat="1" ht="37.5" customHeight="1" x14ac:dyDescent="0.25">
      <c r="A38" s="65" t="str">
        <f>IF(I38&lt;61,MAX($A$8:A37)+1,"")</f>
        <v/>
      </c>
      <c r="B38" s="243"/>
      <c r="C38" s="67" t="s">
        <v>5</v>
      </c>
      <c r="D38" s="222"/>
      <c r="E38" s="238" t="s">
        <v>54</v>
      </c>
      <c r="F38" s="71" t="s">
        <v>54</v>
      </c>
      <c r="G38" s="219">
        <f>IF(SUM(I38:I40)=0,"",AVERAGE(I38:I40))</f>
        <v>100</v>
      </c>
      <c r="H38" s="38" t="s">
        <v>21</v>
      </c>
      <c r="I38" s="31">
        <v>100</v>
      </c>
      <c r="J38" s="32" t="s">
        <v>243</v>
      </c>
    </row>
    <row r="39" spans="1:10" s="8" customFormat="1" ht="36" customHeight="1" x14ac:dyDescent="0.25">
      <c r="A39" s="65" t="str">
        <f>IF(I39&lt;61,MAX($A$8:A38)+1,"")</f>
        <v/>
      </c>
      <c r="B39" s="243"/>
      <c r="C39" s="67" t="s">
        <v>5</v>
      </c>
      <c r="D39" s="222"/>
      <c r="E39" s="239"/>
      <c r="F39" s="71" t="s">
        <v>54</v>
      </c>
      <c r="G39" s="219"/>
      <c r="H39" s="38" t="s">
        <v>9</v>
      </c>
      <c r="I39" s="31">
        <v>100</v>
      </c>
      <c r="J39" s="32" t="s">
        <v>244</v>
      </c>
    </row>
    <row r="40" spans="1:10" s="8" customFormat="1" ht="51" customHeight="1" x14ac:dyDescent="0.25">
      <c r="A40" s="65" t="str">
        <f>IF(I40&lt;61,MAX($A$8:A39)+1,"")</f>
        <v/>
      </c>
      <c r="B40" s="243"/>
      <c r="C40" s="67" t="s">
        <v>5</v>
      </c>
      <c r="D40" s="222"/>
      <c r="E40" s="240"/>
      <c r="F40" s="71" t="s">
        <v>54</v>
      </c>
      <c r="G40" s="219"/>
      <c r="H40" s="38" t="s">
        <v>22</v>
      </c>
      <c r="I40" s="31">
        <v>100</v>
      </c>
      <c r="J40" s="32" t="s">
        <v>245</v>
      </c>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t="s">
        <v>246</v>
      </c>
    </row>
    <row r="42" spans="1:10" s="8" customFormat="1" ht="48.75" customHeight="1" x14ac:dyDescent="0.25">
      <c r="A42" s="65" t="str">
        <f>IF(I42&lt;61,MAX($A$8:A41)+1,"")</f>
        <v/>
      </c>
      <c r="B42" s="243"/>
      <c r="C42" s="67" t="s">
        <v>5</v>
      </c>
      <c r="D42" s="222"/>
      <c r="E42" s="239"/>
      <c r="F42" s="71" t="s">
        <v>55</v>
      </c>
      <c r="G42" s="219"/>
      <c r="H42" s="38" t="s">
        <v>23</v>
      </c>
      <c r="I42" s="31">
        <v>100</v>
      </c>
      <c r="J42" s="32" t="s">
        <v>246</v>
      </c>
    </row>
    <row r="43" spans="1:10" s="8" customFormat="1" ht="50.25" customHeight="1" x14ac:dyDescent="0.25">
      <c r="A43" s="65" t="str">
        <f>IF(I43&lt;61,MAX($A$8:A42)+1,"")</f>
        <v/>
      </c>
      <c r="B43" s="243"/>
      <c r="C43" s="67" t="s">
        <v>5</v>
      </c>
      <c r="D43" s="222"/>
      <c r="E43" s="240"/>
      <c r="F43" s="71" t="s">
        <v>55</v>
      </c>
      <c r="G43" s="219"/>
      <c r="H43" s="38" t="s">
        <v>24</v>
      </c>
      <c r="I43" s="31">
        <v>100</v>
      </c>
      <c r="J43" s="32" t="s">
        <v>246</v>
      </c>
    </row>
    <row r="44" spans="1:10" s="8" customFormat="1" ht="30.75" customHeight="1" x14ac:dyDescent="0.25">
      <c r="A44" s="65" t="str">
        <f>IF(I44&lt;61,MAX($A$8:A43)+1,"")</f>
        <v/>
      </c>
      <c r="B44" s="243"/>
      <c r="C44" s="67" t="s">
        <v>5</v>
      </c>
      <c r="D44" s="222"/>
      <c r="E44" s="232" t="s">
        <v>56</v>
      </c>
      <c r="F44" s="72" t="s">
        <v>56</v>
      </c>
      <c r="G44" s="219">
        <f>IF(SUM(I44:I54)=0,"",AVERAGE(I44:I55))</f>
        <v>78.333333333333329</v>
      </c>
      <c r="H44" s="38" t="s">
        <v>100</v>
      </c>
      <c r="I44" s="31">
        <v>100</v>
      </c>
      <c r="J44" s="34" t="s">
        <v>247</v>
      </c>
    </row>
    <row r="45" spans="1:10" s="8" customFormat="1" ht="60.75" customHeight="1" x14ac:dyDescent="0.25">
      <c r="A45" s="65" t="str">
        <f>IF(I45&lt;61,MAX($A$8:A44)+1,"")</f>
        <v/>
      </c>
      <c r="B45" s="243"/>
      <c r="C45" s="67" t="s">
        <v>5</v>
      </c>
      <c r="D45" s="222"/>
      <c r="E45" s="233"/>
      <c r="F45" s="72" t="s">
        <v>56</v>
      </c>
      <c r="G45" s="219"/>
      <c r="H45" s="38" t="s">
        <v>27</v>
      </c>
      <c r="I45" s="31">
        <v>65</v>
      </c>
      <c r="J45" s="34" t="s">
        <v>282</v>
      </c>
    </row>
    <row r="46" spans="1:10" s="8" customFormat="1" ht="47.25" customHeight="1" x14ac:dyDescent="0.25">
      <c r="A46" s="65" t="str">
        <f>IF(I46&lt;61,MAX($A$8:A45)+1,"")</f>
        <v/>
      </c>
      <c r="B46" s="243"/>
      <c r="C46" s="67" t="s">
        <v>5</v>
      </c>
      <c r="D46" s="222"/>
      <c r="E46" s="233"/>
      <c r="F46" s="72" t="s">
        <v>56</v>
      </c>
      <c r="G46" s="219"/>
      <c r="H46" s="38" t="s">
        <v>25</v>
      </c>
      <c r="I46" s="31">
        <v>65</v>
      </c>
      <c r="J46" s="34" t="s">
        <v>266</v>
      </c>
    </row>
    <row r="47" spans="1:10" s="8" customFormat="1" ht="57.75" customHeight="1" x14ac:dyDescent="0.25">
      <c r="A47" s="65" t="str">
        <f>IF(I47&lt;61,MAX($A$8:A46)+1,"")</f>
        <v/>
      </c>
      <c r="B47" s="243"/>
      <c r="C47" s="67" t="s">
        <v>5</v>
      </c>
      <c r="D47" s="222"/>
      <c r="E47" s="233"/>
      <c r="F47" s="72" t="s">
        <v>56</v>
      </c>
      <c r="G47" s="219"/>
      <c r="H47" s="38" t="s">
        <v>28</v>
      </c>
      <c r="I47" s="31">
        <v>100</v>
      </c>
      <c r="J47" s="34" t="s">
        <v>248</v>
      </c>
    </row>
    <row r="48" spans="1:10" s="8" customFormat="1" ht="45.75" customHeight="1" x14ac:dyDescent="0.25">
      <c r="A48" s="65">
        <f>IF(I48&lt;61,MAX($A$8:A47)+1,"")</f>
        <v>2</v>
      </c>
      <c r="B48" s="243"/>
      <c r="C48" s="67" t="s">
        <v>5</v>
      </c>
      <c r="D48" s="222"/>
      <c r="E48" s="233"/>
      <c r="F48" s="72" t="s">
        <v>56</v>
      </c>
      <c r="G48" s="219"/>
      <c r="H48" s="38" t="s">
        <v>101</v>
      </c>
      <c r="I48" s="31">
        <v>40</v>
      </c>
      <c r="J48" s="34" t="s">
        <v>250</v>
      </c>
    </row>
    <row r="49" spans="1:10" s="8" customFormat="1" ht="34.5" customHeight="1" x14ac:dyDescent="0.25">
      <c r="A49" s="65" t="str">
        <f>IF(I49&lt;61,MAX($A$8:A48)+1,"")</f>
        <v/>
      </c>
      <c r="B49" s="243"/>
      <c r="C49" s="67" t="s">
        <v>5</v>
      </c>
      <c r="D49" s="222"/>
      <c r="E49" s="233"/>
      <c r="F49" s="72" t="s">
        <v>56</v>
      </c>
      <c r="G49" s="219"/>
      <c r="H49" s="38" t="s">
        <v>102</v>
      </c>
      <c r="I49" s="31">
        <v>70</v>
      </c>
      <c r="J49" s="34" t="s">
        <v>249</v>
      </c>
    </row>
    <row r="50" spans="1:10" s="8" customFormat="1" ht="36" customHeight="1" x14ac:dyDescent="0.25">
      <c r="A50" s="65" t="str">
        <f>IF(I50&lt;61,MAX($A$8:A49)+1,"")</f>
        <v/>
      </c>
      <c r="B50" s="243"/>
      <c r="C50" s="67" t="s">
        <v>5</v>
      </c>
      <c r="D50" s="222"/>
      <c r="E50" s="233"/>
      <c r="F50" s="72" t="s">
        <v>56</v>
      </c>
      <c r="G50" s="219"/>
      <c r="H50" s="38" t="s">
        <v>32</v>
      </c>
      <c r="I50" s="31">
        <v>90</v>
      </c>
      <c r="J50" s="34" t="s">
        <v>249</v>
      </c>
    </row>
    <row r="51" spans="1:10" s="8" customFormat="1" ht="55.5" customHeight="1" x14ac:dyDescent="0.25">
      <c r="A51" s="65" t="str">
        <f>IF(I51&lt;61,MAX($A$8:A50)+1,"")</f>
        <v/>
      </c>
      <c r="B51" s="243"/>
      <c r="C51" s="67" t="s">
        <v>5</v>
      </c>
      <c r="D51" s="222"/>
      <c r="E51" s="233"/>
      <c r="F51" s="72" t="s">
        <v>56</v>
      </c>
      <c r="G51" s="219"/>
      <c r="H51" s="38" t="s">
        <v>29</v>
      </c>
      <c r="I51" s="31">
        <v>80</v>
      </c>
      <c r="J51" s="34" t="s">
        <v>249</v>
      </c>
    </row>
    <row r="52" spans="1:10" s="8" customFormat="1" ht="21" customHeight="1" x14ac:dyDescent="0.25">
      <c r="A52" s="65" t="str">
        <f>IF(I52&lt;61,MAX($A$8:A51)+1,"")</f>
        <v/>
      </c>
      <c r="B52" s="243"/>
      <c r="C52" s="67" t="s">
        <v>5</v>
      </c>
      <c r="D52" s="222"/>
      <c r="E52" s="233"/>
      <c r="F52" s="72" t="s">
        <v>56</v>
      </c>
      <c r="G52" s="219"/>
      <c r="H52" s="38" t="s">
        <v>31</v>
      </c>
      <c r="I52" s="31">
        <v>100</v>
      </c>
      <c r="J52" s="34" t="s">
        <v>252</v>
      </c>
    </row>
    <row r="53" spans="1:10" s="8" customFormat="1" ht="31.5" customHeight="1" x14ac:dyDescent="0.25">
      <c r="A53" s="65">
        <f>IF(I53&lt;61,MAX($A$8:A52)+1,"")</f>
        <v>3</v>
      </c>
      <c r="B53" s="243"/>
      <c r="C53" s="67" t="s">
        <v>5</v>
      </c>
      <c r="D53" s="222"/>
      <c r="E53" s="233"/>
      <c r="F53" s="72" t="s">
        <v>56</v>
      </c>
      <c r="G53" s="219"/>
      <c r="H53" s="38" t="s">
        <v>103</v>
      </c>
      <c r="I53" s="31">
        <v>30</v>
      </c>
      <c r="J53" s="34" t="s">
        <v>251</v>
      </c>
    </row>
    <row r="54" spans="1:10" s="8" customFormat="1" ht="28.5" customHeight="1" x14ac:dyDescent="0.25">
      <c r="A54" s="65" t="str">
        <f>IF(I54&lt;61,MAX($A$8:A53)+1,"")</f>
        <v/>
      </c>
      <c r="B54" s="243"/>
      <c r="C54" s="67" t="s">
        <v>5</v>
      </c>
      <c r="D54" s="222"/>
      <c r="E54" s="233"/>
      <c r="F54" s="72" t="s">
        <v>56</v>
      </c>
      <c r="G54" s="219"/>
      <c r="H54" s="38" t="s">
        <v>30</v>
      </c>
      <c r="I54" s="31">
        <v>100</v>
      </c>
      <c r="J54" s="34" t="s">
        <v>254</v>
      </c>
    </row>
    <row r="55" spans="1:10" s="8" customFormat="1" ht="58.5" customHeight="1" x14ac:dyDescent="0.25">
      <c r="A55" s="65" t="str">
        <f>IF(I55&lt;61,MAX($A$8:A54)+1,"")</f>
        <v/>
      </c>
      <c r="B55" s="244"/>
      <c r="C55" s="67" t="s">
        <v>5</v>
      </c>
      <c r="D55" s="236"/>
      <c r="E55" s="234"/>
      <c r="F55" s="72" t="s">
        <v>56</v>
      </c>
      <c r="G55" s="219"/>
      <c r="H55" s="38" t="s">
        <v>59</v>
      </c>
      <c r="I55" s="31">
        <v>100</v>
      </c>
      <c r="J55" s="34" t="s">
        <v>253</v>
      </c>
    </row>
    <row r="56" spans="1:10" s="8" customFormat="1" ht="23.25" customHeight="1" x14ac:dyDescent="0.25">
      <c r="A56" s="65" t="str">
        <f>IF(I56&lt;61,MAX($A$8:A55)+1,"")</f>
        <v/>
      </c>
      <c r="B56" s="216" t="s">
        <v>58</v>
      </c>
      <c r="C56" s="68" t="s">
        <v>58</v>
      </c>
      <c r="D56" s="237">
        <f>IF(SUM(I56:I61)=0,"",AVERAGE(I56:I64))</f>
        <v>87.777777777777771</v>
      </c>
      <c r="E56" s="238" t="s">
        <v>60</v>
      </c>
      <c r="F56" s="71" t="s">
        <v>60</v>
      </c>
      <c r="G56" s="219">
        <f>IF(SUM(I56:I61)=0,"",AVERAGE(I56:I64))</f>
        <v>87.777777777777771</v>
      </c>
      <c r="H56" s="38" t="s">
        <v>41</v>
      </c>
      <c r="I56" s="31">
        <v>100</v>
      </c>
      <c r="J56" s="32" t="s">
        <v>255</v>
      </c>
    </row>
    <row r="57" spans="1:10" s="8" customFormat="1" ht="34.5" customHeight="1" x14ac:dyDescent="0.25">
      <c r="A57" s="65" t="str">
        <f>IF(I57&lt;61,MAX($A$8:A56)+1,"")</f>
        <v/>
      </c>
      <c r="B57" s="217"/>
      <c r="C57" s="68" t="s">
        <v>58</v>
      </c>
      <c r="D57" s="230"/>
      <c r="E57" s="239"/>
      <c r="F57" s="71" t="s">
        <v>60</v>
      </c>
      <c r="G57" s="219"/>
      <c r="H57" s="38" t="s">
        <v>26</v>
      </c>
      <c r="I57" s="31">
        <v>100</v>
      </c>
      <c r="J57" s="32" t="s">
        <v>256</v>
      </c>
    </row>
    <row r="58" spans="1:10" s="8" customFormat="1" ht="141" customHeight="1" x14ac:dyDescent="0.25">
      <c r="A58" s="65" t="str">
        <f>IF(I58&lt;61,MAX($A$8:A57)+1,"")</f>
        <v/>
      </c>
      <c r="B58" s="217"/>
      <c r="C58" s="68" t="s">
        <v>58</v>
      </c>
      <c r="D58" s="230"/>
      <c r="E58" s="239"/>
      <c r="F58" s="71" t="s">
        <v>60</v>
      </c>
      <c r="G58" s="219"/>
      <c r="H58" s="38" t="s">
        <v>104</v>
      </c>
      <c r="I58" s="31">
        <v>70</v>
      </c>
      <c r="J58" s="32" t="s">
        <v>269</v>
      </c>
    </row>
    <row r="59" spans="1:10" s="8" customFormat="1" ht="42" customHeight="1" x14ac:dyDescent="0.25">
      <c r="A59" s="65" t="str">
        <f>IF(I59&lt;61,MAX($A$8:A58)+1,"")</f>
        <v/>
      </c>
      <c r="B59" s="217"/>
      <c r="C59" s="68" t="s">
        <v>58</v>
      </c>
      <c r="D59" s="230"/>
      <c r="E59" s="239"/>
      <c r="F59" s="71" t="s">
        <v>60</v>
      </c>
      <c r="G59" s="219"/>
      <c r="H59" s="38" t="s">
        <v>33</v>
      </c>
      <c r="I59" s="31">
        <v>70</v>
      </c>
      <c r="J59" s="32" t="s">
        <v>267</v>
      </c>
    </row>
    <row r="60" spans="1:10" s="8" customFormat="1" ht="64.5" customHeight="1" x14ac:dyDescent="0.25">
      <c r="A60" s="65" t="str">
        <f>IF(I60&lt;61,MAX($A$8:A59)+1,"")</f>
        <v/>
      </c>
      <c r="B60" s="217"/>
      <c r="C60" s="68" t="s">
        <v>58</v>
      </c>
      <c r="D60" s="230"/>
      <c r="E60" s="239"/>
      <c r="F60" s="71" t="s">
        <v>60</v>
      </c>
      <c r="G60" s="219"/>
      <c r="H60" s="38" t="s">
        <v>34</v>
      </c>
      <c r="I60" s="31">
        <v>70</v>
      </c>
      <c r="J60" s="32" t="s">
        <v>268</v>
      </c>
    </row>
    <row r="61" spans="1:10" s="8" customFormat="1" ht="40.5" customHeight="1" x14ac:dyDescent="0.25">
      <c r="A61" s="65" t="str">
        <f>IF(I61&lt;61,MAX($A$8:A60)+1,"")</f>
        <v/>
      </c>
      <c r="B61" s="217"/>
      <c r="C61" s="68" t="s">
        <v>58</v>
      </c>
      <c r="D61" s="230"/>
      <c r="E61" s="239"/>
      <c r="F61" s="71" t="s">
        <v>60</v>
      </c>
      <c r="G61" s="219"/>
      <c r="H61" s="38" t="s">
        <v>35</v>
      </c>
      <c r="I61" s="31">
        <v>90</v>
      </c>
      <c r="J61" s="32" t="s">
        <v>257</v>
      </c>
    </row>
    <row r="62" spans="1:10" s="8" customFormat="1" ht="53.25" customHeight="1" x14ac:dyDescent="0.25">
      <c r="A62" s="65" t="str">
        <f>IF(I62&lt;61,MAX($A$8:A61)+1,"")</f>
        <v/>
      </c>
      <c r="B62" s="217"/>
      <c r="C62" s="68" t="s">
        <v>58</v>
      </c>
      <c r="D62" s="230"/>
      <c r="E62" s="239"/>
      <c r="F62" s="71" t="s">
        <v>60</v>
      </c>
      <c r="G62" s="219"/>
      <c r="H62" s="39" t="s">
        <v>36</v>
      </c>
      <c r="I62" s="31">
        <v>90</v>
      </c>
      <c r="J62" s="32" t="s">
        <v>258</v>
      </c>
    </row>
    <row r="63" spans="1:10" s="8" customFormat="1" ht="40.5" customHeight="1" x14ac:dyDescent="0.25">
      <c r="A63" s="65" t="str">
        <f>IF(I63&lt;61,MAX($A$8:A62)+1,"")</f>
        <v/>
      </c>
      <c r="B63" s="217"/>
      <c r="C63" s="68" t="s">
        <v>58</v>
      </c>
      <c r="D63" s="230"/>
      <c r="E63" s="239"/>
      <c r="F63" s="71" t="s">
        <v>60</v>
      </c>
      <c r="G63" s="219"/>
      <c r="H63" s="38" t="s">
        <v>38</v>
      </c>
      <c r="I63" s="31">
        <v>100</v>
      </c>
      <c r="J63" s="32" t="s">
        <v>259</v>
      </c>
    </row>
    <row r="64" spans="1:10" s="8" customFormat="1" ht="40.5" customHeight="1" x14ac:dyDescent="0.25">
      <c r="A64" s="65" t="str">
        <f>IF(I64&lt;61,MAX($A$8:A63)+1,"")</f>
        <v/>
      </c>
      <c r="B64" s="218"/>
      <c r="C64" s="68" t="s">
        <v>58</v>
      </c>
      <c r="D64" s="231"/>
      <c r="E64" s="240"/>
      <c r="F64" s="71" t="s">
        <v>60</v>
      </c>
      <c r="G64" s="219"/>
      <c r="H64" s="38" t="s">
        <v>40</v>
      </c>
      <c r="I64" s="31">
        <v>100</v>
      </c>
      <c r="J64" s="32" t="s">
        <v>260</v>
      </c>
    </row>
    <row r="65" spans="1:10" s="8" customFormat="1" ht="54" customHeight="1" x14ac:dyDescent="0.25">
      <c r="A65" s="65" t="str">
        <f>IF(I65&lt;61,MAX($A$8:A64)+1,"")</f>
        <v/>
      </c>
      <c r="B65" s="216" t="s">
        <v>57</v>
      </c>
      <c r="C65" s="68" t="s">
        <v>57</v>
      </c>
      <c r="D65" s="221">
        <f>IF(SUM(I65:I69)=0,"",AVERAGE(I65:I69))</f>
        <v>90.4</v>
      </c>
      <c r="E65" s="238" t="s">
        <v>76</v>
      </c>
      <c r="F65" s="71" t="s">
        <v>76</v>
      </c>
      <c r="G65" s="219">
        <f>IF(SUM(I65:I69)=0,"",AVERAGE(I65:I69))</f>
        <v>90.4</v>
      </c>
      <c r="H65" s="38" t="s">
        <v>37</v>
      </c>
      <c r="I65" s="31">
        <v>100</v>
      </c>
      <c r="J65" s="32" t="s">
        <v>261</v>
      </c>
    </row>
    <row r="66" spans="1:10" s="8" customFormat="1" ht="45" customHeight="1" x14ac:dyDescent="0.25">
      <c r="A66" s="65" t="str">
        <f>IF(I66&lt;61,MAX($A$8:A65)+1,"")</f>
        <v/>
      </c>
      <c r="B66" s="217"/>
      <c r="C66" s="68" t="s">
        <v>57</v>
      </c>
      <c r="D66" s="222"/>
      <c r="E66" s="239"/>
      <c r="F66" s="71" t="s">
        <v>76</v>
      </c>
      <c r="G66" s="219"/>
      <c r="H66" s="39" t="s">
        <v>39</v>
      </c>
      <c r="I66" s="31">
        <v>82</v>
      </c>
      <c r="J66" s="32" t="s">
        <v>262</v>
      </c>
    </row>
    <row r="67" spans="1:10" s="8" customFormat="1" ht="41.25" customHeight="1" x14ac:dyDescent="0.25">
      <c r="A67" s="65" t="str">
        <f>IF(I67&lt;61,MAX($A$8:A66)+1,"")</f>
        <v/>
      </c>
      <c r="B67" s="217"/>
      <c r="C67" s="68" t="s">
        <v>57</v>
      </c>
      <c r="D67" s="222"/>
      <c r="E67" s="239"/>
      <c r="F67" s="71" t="s">
        <v>76</v>
      </c>
      <c r="G67" s="219"/>
      <c r="H67" s="39" t="s">
        <v>79</v>
      </c>
      <c r="I67" s="31">
        <v>100</v>
      </c>
      <c r="J67" s="32" t="s">
        <v>263</v>
      </c>
    </row>
    <row r="68" spans="1:10" s="8" customFormat="1" ht="45.75" customHeight="1" x14ac:dyDescent="0.25">
      <c r="A68" s="65" t="str">
        <f>IF(I68&lt;61,MAX($A$8:A67)+1,"")</f>
        <v/>
      </c>
      <c r="B68" s="217"/>
      <c r="C68" s="68" t="s">
        <v>57</v>
      </c>
      <c r="D68" s="222"/>
      <c r="E68" s="239"/>
      <c r="F68" s="71" t="s">
        <v>76</v>
      </c>
      <c r="G68" s="219"/>
      <c r="H68" s="39" t="s">
        <v>78</v>
      </c>
      <c r="I68" s="31">
        <v>100</v>
      </c>
      <c r="J68" s="32" t="s">
        <v>264</v>
      </c>
    </row>
    <row r="69" spans="1:10" s="8" customFormat="1" ht="57" customHeight="1" thickBot="1" x14ac:dyDescent="0.3">
      <c r="A69" s="65" t="str">
        <f>IF(I69&lt;61,MAX($A$8:A68)+1,"")</f>
        <v/>
      </c>
      <c r="B69" s="218"/>
      <c r="C69" s="68" t="s">
        <v>57</v>
      </c>
      <c r="D69" s="223"/>
      <c r="E69" s="241"/>
      <c r="F69" s="71" t="s">
        <v>76</v>
      </c>
      <c r="G69" s="220"/>
      <c r="H69" s="40" t="s">
        <v>105</v>
      </c>
      <c r="I69" s="31">
        <v>70</v>
      </c>
      <c r="J69" s="35" t="s">
        <v>265</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87.983606557377044</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90.428571428571416</v>
      </c>
      <c r="G35" s="56"/>
      <c r="H35" s="56"/>
      <c r="I35" s="56"/>
      <c r="J35" s="56"/>
      <c r="K35" s="56"/>
      <c r="L35" s="56"/>
      <c r="M35" s="55"/>
    </row>
    <row r="36" spans="1:13" s="8" customFormat="1" x14ac:dyDescent="0.25">
      <c r="A36" s="50"/>
      <c r="B36" s="54"/>
      <c r="C36" s="56"/>
      <c r="D36" s="56" t="str">
        <f>AUTODIAGNÓSTICO!B28</f>
        <v>EJECUTAR</v>
      </c>
      <c r="E36" s="56">
        <v>100</v>
      </c>
      <c r="F36" s="56">
        <f>AUTODIAGNÓSTICO!D28</f>
        <v>87.5</v>
      </c>
      <c r="G36" s="56"/>
      <c r="H36" s="56"/>
      <c r="I36" s="56"/>
      <c r="J36" s="56"/>
      <c r="K36" s="56"/>
      <c r="L36" s="56"/>
      <c r="M36" s="55"/>
    </row>
    <row r="37" spans="1:13" s="8" customFormat="1" x14ac:dyDescent="0.25">
      <c r="A37" s="50"/>
      <c r="B37" s="54"/>
      <c r="C37" s="56"/>
      <c r="D37" s="56" t="str">
        <f>AUTODIAGNÓSTICO!B56</f>
        <v>VERIFICAR</v>
      </c>
      <c r="E37" s="56">
        <v>100</v>
      </c>
      <c r="F37" s="56">
        <f>AUTODIAGNÓSTICO!D56</f>
        <v>87.777777777777771</v>
      </c>
      <c r="G37" s="56"/>
      <c r="H37" s="56"/>
      <c r="I37" s="56"/>
      <c r="J37" s="56"/>
      <c r="K37" s="56"/>
      <c r="L37" s="56"/>
      <c r="M37" s="55"/>
    </row>
    <row r="38" spans="1:13" s="8" customFormat="1" x14ac:dyDescent="0.25">
      <c r="A38" s="50"/>
      <c r="B38" s="54"/>
      <c r="C38" s="56"/>
      <c r="D38" s="56" t="str">
        <f>AUTODIAGNÓSTICO!B65</f>
        <v>ACTUAR</v>
      </c>
      <c r="E38" s="56">
        <v>100</v>
      </c>
      <c r="F38" s="56">
        <f>AUTODIAGNÓSTICO!D65</f>
        <v>90.4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82.142857142857139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78.333333333333329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87.777777777777771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254820000848</v>
      </c>
      <c r="D11" s="273"/>
      <c r="E11" s="22">
        <f>AUTODIAGNÓSTICO!I6</f>
        <v>87.983606557377044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3" zoomScale="90" zoomScaleNormal="90" workbookViewId="0">
      <selection activeCell="F19" sqref="F1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40</v>
      </c>
      <c r="F16" s="46" t="s">
        <v>284</v>
      </c>
      <c r="G16" s="46" t="s">
        <v>270</v>
      </c>
      <c r="H16" s="46" t="s">
        <v>271</v>
      </c>
      <c r="I16" s="46" t="s">
        <v>272</v>
      </c>
      <c r="J16" s="46" t="s">
        <v>273</v>
      </c>
      <c r="K16" s="47">
        <v>44959</v>
      </c>
      <c r="L16" s="47">
        <v>45260</v>
      </c>
    </row>
    <row r="17" spans="1:12" ht="75" x14ac:dyDescent="0.25">
      <c r="A17" s="48">
        <v>2</v>
      </c>
      <c r="B17" s="49" t="str">
        <f>VLOOKUP(A17,AUTODIAGNÓSTICO!$A$9:$J$69,3,0)</f>
        <v>EJECUTAR</v>
      </c>
      <c r="C17" s="49" t="str">
        <f>VLOOKUP(A17,AUTODIAGNÓSTICO!A10:J70,6,0)</f>
        <v>Realizar espacios de diálogo  de rendición de cuentas</v>
      </c>
      <c r="D17" s="49" t="str">
        <f>VLOOKUP(A17,AUTODIAGNÓSTICO!A10:J70,8,0)</f>
        <v>Publicar el cronograma para la inscripción de propuestas por parte de la comunidad educativa, los ciudadanos y grupos de interés, 10 días antes del evento.</v>
      </c>
      <c r="E17" s="77">
        <f>VLOOKUP(A17,AUTODIAGNÓSTICO!$A$9:$J$69,9,0)</f>
        <v>40</v>
      </c>
      <c r="F17" s="46" t="s">
        <v>285</v>
      </c>
      <c r="G17" s="46" t="s">
        <v>283</v>
      </c>
      <c r="H17" s="46" t="s">
        <v>274</v>
      </c>
      <c r="I17" s="46" t="s">
        <v>272</v>
      </c>
      <c r="J17" s="46" t="s">
        <v>273</v>
      </c>
      <c r="K17" s="47">
        <v>44963</v>
      </c>
      <c r="L17" s="47">
        <v>44995</v>
      </c>
    </row>
    <row r="18" spans="1:12" ht="60" x14ac:dyDescent="0.25">
      <c r="A18" s="48">
        <v>3</v>
      </c>
      <c r="B18" s="49" t="str">
        <f>VLOOKUP(A18,AUTODIAGNÓSTICO!$A$9:$J$69,3,0)</f>
        <v>EJECUTAR</v>
      </c>
      <c r="C18" s="49" t="str">
        <f>VLOOKUP(A18,AUTODIAGNÓSTICO!A11:J71,6,0)</f>
        <v>Realizar espacios de diálogo  de rendición de cuentas</v>
      </c>
      <c r="D18" s="49" t="str">
        <f>VLOOKUP(A18,AUTODIAGNÓSTICO!A11:J71,8,0)</f>
        <v xml:space="preserve">Diligenciar el formato interno de reporte de los resultados obtenidos en el ejercicio. </v>
      </c>
      <c r="E18" s="77">
        <f>VLOOKUP(A18,AUTODIAGNÓSTICO!$A$9:$J$69,9,0)</f>
        <v>30</v>
      </c>
      <c r="F18" s="46" t="s">
        <v>286</v>
      </c>
      <c r="G18" s="46" t="s">
        <v>275</v>
      </c>
      <c r="H18" s="46" t="s">
        <v>276</v>
      </c>
      <c r="I18" s="46" t="s">
        <v>272</v>
      </c>
      <c r="J18" s="46" t="s">
        <v>273</v>
      </c>
      <c r="K18" s="47">
        <v>44959</v>
      </c>
      <c r="L18" s="47">
        <v>44973</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t="s">
        <v>287</v>
      </c>
      <c r="G19" s="46" t="s">
        <v>277</v>
      </c>
      <c r="H19" s="46" t="s">
        <v>278</v>
      </c>
      <c r="I19" s="46" t="s">
        <v>272</v>
      </c>
      <c r="J19" s="46" t="s">
        <v>273</v>
      </c>
      <c r="K19" s="47">
        <v>44959</v>
      </c>
      <c r="L19" s="47">
        <v>45260</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2025-02-14T16:35:38Z</dcterms:modified>
</cp:coreProperties>
</file>