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d.docs.live.net/2d9c950928325074/Documentos/CER CASITAS 2024/RENDICIÓN DE CUENTAS 2023/"/>
    </mc:Choice>
  </mc:AlternateContent>
  <xr:revisionPtr revIDLastSave="0" documentId="8_{4220518D-EAE7-47D5-8E0C-8455D1CEEE00}"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4"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A23" i="1"/>
  <c r="F35" i="2"/>
  <c r="A24" i="1" l="1"/>
  <c r="A25" i="1" l="1"/>
  <c r="A26" i="1" l="1"/>
  <c r="A27" i="1" s="1"/>
  <c r="A28" i="1" l="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6" i="4" l="1"/>
  <c r="E16" i="4"/>
  <c r="B16" i="4"/>
  <c r="C16" i="4"/>
  <c r="B18" i="4"/>
  <c r="B17" i="4"/>
  <c r="E17" i="4"/>
  <c r="D17" i="4"/>
  <c r="C17" i="4"/>
  <c r="E18" i="4"/>
  <c r="C18" i="4"/>
  <c r="D18" i="4"/>
  <c r="D19" i="4"/>
  <c r="B19" i="4"/>
  <c r="E19" i="4"/>
  <c r="C19" i="4"/>
  <c r="E20" i="4"/>
  <c r="B20" i="4"/>
  <c r="E21" i="4"/>
  <c r="C20" i="4"/>
  <c r="C21" i="4"/>
  <c r="C23" i="4"/>
  <c r="D21" i="4"/>
  <c r="B21" i="4"/>
  <c r="D20" i="4"/>
  <c r="D22" i="4"/>
  <c r="C22" i="4"/>
  <c r="B22" i="4"/>
  <c r="C24" i="4"/>
  <c r="B23" i="4"/>
  <c r="D23" i="4"/>
  <c r="D25" i="4"/>
  <c r="D24" i="4"/>
  <c r="B24" i="4"/>
  <c r="D26" i="4"/>
  <c r="C25" i="4"/>
  <c r="B25" i="4"/>
  <c r="B27" i="4"/>
  <c r="C26" i="4"/>
  <c r="D27" i="4"/>
  <c r="B26" i="4"/>
  <c r="C27" i="4"/>
  <c r="D28" i="4"/>
  <c r="D29" i="4"/>
  <c r="C28" i="4"/>
  <c r="C29" i="4"/>
  <c r="D30" i="4"/>
  <c r="C31" i="4"/>
  <c r="C30" i="4"/>
  <c r="D31" i="4"/>
  <c r="D32" i="4"/>
  <c r="C32" i="4"/>
  <c r="D35" i="4"/>
  <c r="D34" i="4"/>
  <c r="C34" i="4"/>
  <c r="C33" i="4"/>
  <c r="D33" i="4"/>
  <c r="C35" i="4"/>
  <c r="D36" i="4"/>
  <c r="C38" i="4"/>
  <c r="C37" i="4"/>
  <c r="D37" i="4"/>
  <c r="C36" i="4"/>
  <c r="D38" i="4"/>
  <c r="D39" i="4"/>
  <c r="D40" i="4"/>
  <c r="C39" i="4"/>
  <c r="D42" i="4"/>
  <c r="C40" i="4"/>
  <c r="C41" i="4"/>
  <c r="D43" i="4"/>
  <c r="C43" i="4"/>
  <c r="D41" i="4"/>
  <c r="C42" i="4"/>
  <c r="C46" i="4"/>
  <c r="C44" i="4"/>
  <c r="D44" i="4"/>
  <c r="C45" i="4"/>
  <c r="C47" i="4"/>
  <c r="D46" i="4"/>
  <c r="D45" i="4"/>
  <c r="C48" i="4"/>
  <c r="D47" i="4"/>
  <c r="D48" i="4"/>
  <c r="D49" i="4"/>
  <c r="D50" i="4"/>
  <c r="C51" i="4"/>
  <c r="C49" i="4"/>
  <c r="C50" i="4"/>
  <c r="C52" i="4"/>
  <c r="D51" i="4"/>
  <c r="D52" i="4"/>
  <c r="D53" i="4"/>
  <c r="D55" i="4"/>
  <c r="C53" i="4"/>
  <c r="D54" i="4"/>
  <c r="C57" i="4"/>
  <c r="C55" i="4"/>
  <c r="D58" i="4"/>
  <c r="C54" i="4"/>
  <c r="D57" i="4"/>
  <c r="C56" i="4"/>
  <c r="C58" i="4"/>
  <c r="D56" i="4"/>
  <c r="C74" i="4"/>
  <c r="D59" i="4"/>
  <c r="C59" i="4"/>
  <c r="D60" i="4"/>
  <c r="C60" i="4"/>
  <c r="C61" i="4"/>
  <c r="D61" i="4"/>
  <c r="D62" i="4"/>
  <c r="C63" i="4"/>
  <c r="C64" i="4"/>
  <c r="C62" i="4"/>
  <c r="D63" i="4"/>
  <c r="D64" i="4"/>
  <c r="C65" i="4"/>
  <c r="D65" i="4"/>
  <c r="C66" i="4"/>
  <c r="D66" i="4"/>
  <c r="C67" i="4"/>
  <c r="C68" i="4"/>
  <c r="D67" i="4"/>
  <c r="D68" i="4"/>
  <c r="D70" i="4"/>
  <c r="D69" i="4"/>
  <c r="C69" i="4"/>
  <c r="C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<sst xmlns="http://schemas.openxmlformats.org/spreadsheetml/2006/main" count="574" uniqueCount="349">
  <si>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</si>
  <si>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</si>
  <si>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</si>
  <si>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</si>
  <si>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</si>
  <si>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</si>
  <si>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</si>
  <si>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</si>
  <si>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</si>
  <si>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</si>
  <si>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</si>
  <si>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</si>
  <si>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</si>
  <si>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</si>
  <si>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</si>
  <si>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</si>
  <si>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</si>
  <si>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</si>
  <si>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</si>
  <si>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</si>
  <si>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</si>
  <si>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</si>
  <si>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</si>
  <si>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</si>
  <si>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</si>
  <si>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</si>
  <si>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</si>
  <si>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</si>
  <si>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</si>
  <si>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</si>
  <si>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</si>
  <si>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</si>
  <si>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</si>
  <si>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</si>
  <si>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</si>
  <si>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</si>
  <si>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</si>
  <si>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</si>
  <si>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</si>
  <si>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</si>
  <si>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</si>
  <si>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</si>
  <si>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</si>
  <si>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</si>
  <si>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</si>
  <si>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</si>
  <si>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</si>
  <si>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</si>
  <si>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</si>
  <si>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</si>
  <si>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</si>
  <si>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</si>
  <si>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</si>
  <si>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</si>
  <si>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</si>
  <si>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</si>
  <si>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</si>
  <si>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</si>
  <si>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</si>
  <si>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</si>
  <si>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</si>
  <si>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</si>
  <si>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</si>
  <si>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</si>
  <si>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</si>
  <si>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</si>
  <si>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</si>
  <si>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</si>
  <si>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</si>
  <si>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</si>
  <si>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</si>
  <si>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</si>
  <si>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</si>
  <si>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</si>
  <si>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</si>
  <si>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</si>
  <si>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</si>
  <si>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</si>
  <si>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</si>
  <si>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</si>
  <si>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</si>
  <si>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</si>
  <si>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</si>
  <si>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</si>
  <si>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</si>
  <si>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</si>
  <si>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</si>
  <si>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</si>
  <si>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</si>
  <si>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</si>
  <si>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</si>
  <si>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</si>
  <si>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</si>
  <si>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</si>
  <si>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</si>
  <si>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</si>
  <si>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</si>
  <si>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</si>
  <si>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</si>
  <si>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</si>
  <si>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</si>
  <si>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</si>
  <si>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</si>
  <si>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</si>
  <si>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</si>
  <si>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</si>
  <si>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</si>
  <si>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</si>
  <si>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</si>
  <si>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</si>
  <si>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</si>
  <si>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</si>
  <si>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</si>
  <si>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</si>
  <si>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</si>
  <si>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</si>
  <si>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</si>
  <si>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</si>
  <si>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</si>
  <si>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</si>
  <si>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</si>
  <si>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</si>
  <si>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</si>
  <si>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</si>
  <si>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</si>
  <si>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</si>
  <si>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</si>
  <si>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</si>
  <si>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</si>
  <si>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</si>
  <si>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</si>
  <si>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</si>
  <si>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</si>
  <si>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</si>
  <si>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</si>
  <si>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</si>
  <si>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</si>
  <si>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</si>
  <si>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</si>
  <si>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</si>
  <si>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</si>
  <si>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</si>
  <si>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</si>
  <si>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</si>
  <si>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</si>
  <si>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</si>
  <si>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</si>
  <si>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</si>
  <si>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</si>
  <si>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</si>
  <si>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</si>
  <si>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</si>
  <si>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</si>
  <si>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</si>
  <si>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</si>
  <si>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</si>
  <si>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</si>
  <si>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</si>
  <si>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</si>
  <si>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</si>
  <si>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</si>
  <si>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</si>
  <si>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</si>
  <si>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</si>
  <si>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</si>
  <si>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</si>
  <si>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</si>
  <si>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</si>
  <si>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</si>
  <si>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</si>
  <si>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</si>
  <si>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</si>
  <si>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</si>
  <si>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</si>
  <si>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</si>
  <si>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</si>
  <si>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</si>
  <si>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</si>
  <si>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</si>
  <si>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</si>
  <si>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</si>
  <si>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</si>
  <si>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</si>
  <si>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</si>
  <si>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</si>
  <si>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</si>
  <si>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</si>
  <si>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</si>
  <si>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</si>
  <si>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</si>
  <si>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</si>
  <si>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</si>
  <si>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</si>
  <si>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</si>
  <si>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</si>
  <si>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</si>
  <si>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</si>
  <si>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</si>
  <si>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</si>
  <si>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</si>
  <si>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</si>
  <si>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</si>
  <si>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</si>
  <si>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</si>
  <si>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</si>
  <si>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</si>
  <si>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</si>
  <si>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</si>
  <si>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</si>
  <si>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</si>
  <si>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</si>
  <si>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</si>
  <si>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</si>
  <si>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</si>
  <si>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</si>
  <si>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</si>
  <si>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</si>
  <si>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</si>
  <si>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</si>
  <si>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ABREGO</t>
  </si>
  <si>
    <t>HENRI ALONSO GOMEZ GALVAN</t>
  </si>
  <si>
    <t>CENTRO EDUCATIVO RURAL CASITAS</t>
  </si>
  <si>
    <t>Capacitar al 100%  del consejo académico</t>
  </si>
  <si>
    <t>% de docentes  capacitados</t>
  </si>
  <si>
    <t>Capacitacion foro virtual y  equipo en presencialidad.</t>
  </si>
  <si>
    <t>Conectividad</t>
  </si>
  <si>
    <t>Evaluar totalmente el proceso de rendición realizado</t>
  </si>
  <si>
    <t>% de debilidades y fortalezas</t>
  </si>
  <si>
    <t>Evaluar la audiencia pública de rendición de cuentas realizada</t>
  </si>
  <si>
    <t>Auto diagnóstico, cartilla orientadora y material de la rendición realizda.</t>
  </si>
  <si>
    <t>DiDirector y equipo de calidad.</t>
  </si>
  <si>
    <t>Evaluar totalmente el proceso de rendición realizada</t>
  </si>
  <si>
    <t>% de avance de la gestión</t>
  </si>
  <si>
    <t>Auto diagnóstico, cartilla orientadora y material de la rendición realizada.</t>
  </si>
  <si>
    <t>% de resultados socializados</t>
  </si>
  <si>
    <t>Socialización de diagnóstico</t>
  </si>
  <si>
    <t>Establecer espacios de articulación y cooperación.</t>
  </si>
  <si>
    <t># de mecanismos de articulación establecidos</t>
  </si>
  <si>
    <t>Establecer espacios de articulación y cooperación en el proceso de rendición de cuentas.</t>
  </si>
  <si>
    <t>Conformar equipo de rendición de cuentas</t>
  </si>
  <si>
    <t># de miembros elegidos</t>
  </si>
  <si>
    <t>Conformar y capacitar el equipo que lidere el proceso de rendición de cuentas vigencia 2022</t>
  </si>
  <si>
    <t>Auto diagnóstico, cartilla orientadora.</t>
  </si>
  <si>
    <t>Establecer mecanismos de diálogo permanente.</t>
  </si>
  <si>
    <t># de mecanismos establecidos.</t>
  </si>
  <si>
    <t>Identificar espacios de diálogo para la rendición de cuentas.</t>
  </si>
  <si>
    <t>Director y equipo de calidad.</t>
  </si>
  <si>
    <t>Definir espacios de diálogo para la rendición de cuentas.</t>
  </si>
  <si>
    <t>Director, consejo académico</t>
  </si>
  <si>
    <t>Identificar interlocutores válidos para establecer espacios de diálogo.</t>
  </si>
  <si>
    <t># de interlocutores elegidos.</t>
  </si>
  <si>
    <t>Seleccionar personas que puedan servir de interlocutores con la comunidad y entidades en los espacios establecidos.</t>
  </si>
  <si>
    <t>Director, equipo de rendición, consejo académico</t>
  </si>
  <si>
    <t>Establecer actividades  en cada etapa de la rendición de cuentas.</t>
  </si>
  <si>
    <t># de actividades planeadas.</t>
  </si>
  <si>
    <t>Reunión del equipo de rendición de cuentas para definir las actividades a ejecutar en cada etapa.</t>
  </si>
  <si>
    <t>Elegir  las herramientas virtuales complementarias para la rendición de cuentas.</t>
  </si>
  <si>
    <t># de canales virtuales seleccionados.</t>
  </si>
  <si>
    <t>Seleccionar  mecanismos virtuales que complementen el proceso de rendición de cuentas.</t>
  </si>
  <si>
    <t>Auto diagnóstico, cartilla orientadora, canales virtuales, internet.</t>
  </si>
  <si>
    <t>Estandarizar formatos de  seguimiento al proceso de rendición de cuentas.</t>
  </si>
  <si>
    <t># de formatos estandarizados</t>
  </si>
  <si>
    <t>Diseñar formatos internos de reporte y seguimiento a actividades en la rendición de cuentas.</t>
  </si>
  <si>
    <t>Socializar temas priorizados por la comunidad</t>
  </si>
  <si>
    <t># de temas priorizados preparados</t>
  </si>
  <si>
    <t>A partir de los temas priorizados por la comunidad, diseñar estartegias para su socialización y discusión.</t>
  </si>
  <si>
    <t>Rendir informe sobre metas del PMI</t>
  </si>
  <si>
    <t>% de metas del PMI socializadas</t>
  </si>
  <si>
    <t>Diseñar socialización del cumplimiento de metas del PMI</t>
  </si>
  <si>
    <t>Rendir informe sobre gestión de PQRD recibidas.</t>
  </si>
  <si>
    <t>% de PQRD solucionados</t>
  </si>
  <si>
    <t>Preparar informe sobre gestión de PQRD recibidos.</t>
  </si>
  <si>
    <t>Actualizar la plataforma Enjambre</t>
  </si>
  <si>
    <t>% de documentos actualizados</t>
  </si>
  <si>
    <t>Publicar el informe de rendición de cuentas según las orientaciones de la SED</t>
  </si>
  <si>
    <t>Director, equipo de rendición.</t>
  </si>
  <si>
    <t>Actualizar canales de difusión diferentes a páginas web.</t>
  </si>
  <si>
    <t># de canales de difusión actualizados</t>
  </si>
  <si>
    <t>Actualizar información de la rendición de cuentas en diferentes canales de difusión, diferentes a páginas web.</t>
  </si>
  <si>
    <t>Difundir informes de rendición en medios de comunicación locales.</t>
  </si>
  <si>
    <t>% de informes difundidos a través de medios</t>
  </si>
  <si>
    <t>Difundir los informes presentados en la rendición de cuentas en los medios a que se tiene acceso.</t>
  </si>
  <si>
    <t>Entrega de material con información a los convocados, antes de la rendición.</t>
  </si>
  <si>
    <t>% de convocados a la rendición que reciben previamente los informes.</t>
  </si>
  <si>
    <t>Distribución de material con informes a los convocados, previo a la rendición de cuentas.</t>
  </si>
  <si>
    <t>Implementación de canales virtuales complementarios a los mecanismos establecidos para la realización de la rendición.</t>
  </si>
  <si>
    <t># de canales y mecanismos virtuales implementados</t>
  </si>
  <si>
    <t>Implementar canales y mecanismos virtuales que complementen los ya establecidos.</t>
  </si>
  <si>
    <t>Auto diagnóstico, cartilla orientadora, internet.</t>
  </si>
  <si>
    <t>Garantizar la participación de la comunidad a través de propuestas y apertura de espacios de participación.</t>
  </si>
  <si>
    <t># de propuestas comunitarias analizadas.</t>
  </si>
  <si>
    <t>Analizar las propuestas recibidas y abrir los espacios de participación comunitaria en la rendición de cuentas.</t>
  </si>
  <si>
    <t>Usar formatos establecidos para el   seguimiento al proceso de rendición de cuentas.</t>
  </si>
  <si>
    <t>% de formatos diligenciados</t>
  </si>
  <si>
    <t>Uso de formato interno de reportes de los resultados obtenidos.</t>
  </si>
  <si>
    <t>Auto diagnóstico, cartilla orientadora, formatos.</t>
  </si>
  <si>
    <t>Actualización de la plataforma Enjambre con informe ejecutivo y evidencias de la rendición.</t>
  </si>
  <si>
    <t>% de informe ejecutivo  publicado.</t>
  </si>
  <si>
    <t>Elaborar informe ejecutivo que contenga lo orientado por la SED y publicarlo en la plataforma Enjambre.</t>
  </si>
  <si>
    <t>Auto diagnóstico, cartilla orientadora, formatos, plataforma Enjambre, internet.</t>
  </si>
  <si>
    <t>Responder por escrito en terminos de ley las preguntas formuladas por la comunidad y difundirlas por los canales elegidos.</t>
  </si>
  <si>
    <t># de respuestas escritas publicadas.</t>
  </si>
  <si>
    <t>Dar respuesta por escrito a las preguntas de los asistentes en un término de 15 días y publicarlas en los canales de difusión acordados.</t>
  </si>
  <si>
    <t>Auto diagnóstico, cartilla orientadora, formatos, plataformas, internet.</t>
  </si>
  <si>
    <t>Analizar evaluaciones y recomendaciones realizadas al termino de la rendición de cuentas.</t>
  </si>
  <si>
    <t># de evaluaciones analizadas</t>
  </si>
  <si>
    <t>Tener en cuenta las recomendaciones u objeciones realizadas, lo mismo que los resultados de la evaluación del proceso de rendición de cuentas.</t>
  </si>
  <si>
    <t>Auto diagnóstico, cartilla orientadora, evaluaciones.</t>
  </si>
  <si>
    <t>Análisis de resultados a partir de los formatos implementados</t>
  </si>
  <si>
    <t># de documentos implementados analizados</t>
  </si>
  <si>
    <t>Analizar los resultados obtenidos, consignados en los formatos internos por la áreas de gestión.</t>
  </si>
  <si>
    <t>Director, equipo de rendición, gestiones.</t>
  </si>
  <si>
    <t>Elaborar PMGI</t>
  </si>
  <si>
    <t>% del plan de mejoramiento a la gestión institucional elaborado</t>
  </si>
  <si>
    <t>A partir de las propuestas y recomendaciones ciudadanas realizadas, elaborar un plan de mejoramiento a la gestión institucional.</t>
  </si>
  <si>
    <t>Director, equipo de rendición, consejo académico.</t>
  </si>
  <si>
    <t>Publicar resultados de la rendición de cuentas según orientaciones de la SED</t>
  </si>
  <si>
    <t># de publicaciones realizada</t>
  </si>
  <si>
    <t>Publicar los resultados obtenidos en el proceso de rendición de cuentas, según orientaciones de la SED y entes de control.</t>
  </si>
  <si>
    <t>Optimizar el proceso de rendición de cuentas</t>
  </si>
  <si>
    <t>% de recomendaciones acatadas</t>
  </si>
  <si>
    <t>Acatar las recomendaciones de los mecanismos de controlpara optimizar el proceso de rendición de cuentas al cumplir las metas propuestas.</t>
  </si>
  <si>
    <t>Auto diagnóstico, cartilla orientadora,recomendaciones.</t>
  </si>
  <si>
    <t>Analizar las recomendaciones realizadas en cada espacio de diálogo y corregir lo necesario para optimizar el proceso de rendición al cumlir las metas propuestas.</t>
  </si>
  <si>
    <t>% de resultados evaluados</t>
  </si>
  <si>
    <t>Realizar la evaluación de los resultados de la implementación de la rendición de cuentas a partir del cumplimiento de las metas y los objetivos.</t>
  </si>
  <si>
    <t>Auto diagnóstico, cartilla orientadora,documentos de la rendición de cuentas.</t>
  </si>
  <si>
    <t>Incorporar en los informes a los órganos de control los resultados de las recomendaciones y compromisos.</t>
  </si>
  <si>
    <t>% de  recomendaciones y compromisos incorporados en el informe.</t>
  </si>
  <si>
    <t>Incorporar en el informe a entes de control los resultados de las recomendaciones y compromisos asumidos.</t>
  </si>
  <si>
    <t># de recomendaciones realizadas por control interno</t>
  </si>
  <si>
    <t>Garantizar espacios y mecanismos de participación ciudadana, verificables, en el proceso de rendición de cuentas.</t>
  </si>
  <si>
    <t>Elaborar el plan de acción.</t>
  </si>
  <si>
    <t>% del plan de acción elaborado.</t>
  </si>
  <si>
    <t>Diseñar del plan de acción que permita el mejoramiento del proceso de rendición de cuentas.</t>
  </si>
  <si>
    <t xml:space="preserve"># de mecanismos internos de mejora y requerimientos de la SED atendidos. </t>
  </si>
  <si>
    <t>Aplicar los mecanismos internos de mejora y atender los requerimientos de la SED y control interno.</t>
  </si>
  <si>
    <t># de buenas prácticas del establecimiento sistematizadas.</t>
  </si>
  <si>
    <t>Documentar las buenas prácticas institucionales y sistematizarlas para ser tenidas en cuenta en futuros procesos.</t>
  </si>
  <si>
    <t>Director y grupo de trabajo</t>
  </si>
  <si>
    <t xml:space="preserve">Se realizó una jornada pedagogíca previa a la fecha de la rendición de cuentas el dia 26 de febrero en la cual se recibio capacitación por parte de la jefe de nucleo en el municipio de Abrego la funcionaria Hozmerida. </t>
  </si>
  <si>
    <t>Se informó a traves de los diferentes grupos de whatsApp a la comunidd educativa.</t>
  </si>
  <si>
    <t xml:space="preserve">Se designo a cada uno de los docentes lideres de gestión para rendir el informe en la jornada de rendición de cuentas. </t>
  </si>
  <si>
    <t xml:space="preserve">Iniciar con la designación del Equipo Coordinador de la Rendición de cuentas.     Finaliza: con seguimiento al Plan de mejora, producto del autodiagnóstico y la aplican con la estrategia formulada. Aplica para todos los componentes de la gestión educativa del Centro Educativo Rural Campanario.                              </t>
  </si>
  <si>
    <t>Realizar el analisis y evaluación de los procesos institucionales a tráves de los equipos de gestión.</t>
  </si>
  <si>
    <t xml:space="preserve">Al finalizar 2024 se espera mejorar la estrategia para la rendición de cuentas con un incremento de la participación de la comunidad y evluar los 8 puntos anuales y mejorar la calificación. </t>
  </si>
  <si>
    <t>Mejorar la participación y calificación de aplicación de la estrategia rendición de cuentas.</t>
  </si>
  <si>
    <t xml:space="preserve">Fortlecer el proceso de rendición de cuentas para mejorar la difución y participación de la comunidad educativa </t>
  </si>
  <si>
    <t>Organizar de manera clara y eficiente la presentación y rendición de cuentas por cada una de las gestiones.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</si>
</sst>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sz val="11"/>
      <name val="Calibri"/>
      <family val="2"/>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0" fillId="0" borderId="70" xfId="0" applyBorder="1" applyAlignment="1" applyProtection="1">
      <alignment vertical="top" wrapText="1"/>
      <protection locked="0"/>
    </xf>
    <xf numFmtId="0" fontId="30" fillId="0" borderId="70" xfId="0" applyFont="1" applyBorder="1" applyAlignment="1" applyProtection="1">
      <alignment vertical="top" wrapText="1"/>
      <protection locked="0"/>
    </xf>
    <xf numFmtId="14" fontId="0" fillId="0" borderId="70" xfId="0" applyNumberFormat="1" applyBorder="1" applyAlignment="1" applyProtection="1">
      <alignment vertical="top"/>
      <protection locked="0"/>
    </xf>
    <xf numFmtId="14" fontId="0" fillId="0" borderId="70" xfId="0" applyNumberFormat="1" applyBorder="1" applyAlignment="1" applyProtection="1">
      <alignment vertical="top"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ill>
        <patternFill>
          <bgColor rgb="FFFFC000"/>
        </patternFill>
      </fill>
    </dxf>
    <dxf>
      <fill>
        <patternFill>
          <bgColor rgb="FFFFFF00"/>
        </patternFill>
      </fill>
    </dxf>
    <dxf>
      <fill>
        <patternFill>
          <bgColor rgb="FF00B050"/>
        </patternFill>
      </fill>
    </dxf>
    <dxf>
      <font>
        <color theme="0"/>
      </font>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0"/>
      </font>
      <fill>
        <patternFill>
          <bgColor rgb="FFC00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43697408"/>
        <c:axId val="14369894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77.573770491803273</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43697408"/>
        <c:axId val="143698944"/>
      </c:scatterChart>
      <c:catAx>
        <c:axId val="143697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43698944"/>
        <c:crosses val="autoZero"/>
        <c:auto val="1"/>
        <c:lblAlgn val="ctr"/>
        <c:lblOffset val="100"/>
        <c:noMultiLvlLbl val="0"/>
      </c:catAx>
      <c:valAx>
        <c:axId val="1436989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3697408"/>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44439936"/>
        <c:axId val="14487142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77.795238095238091</c:v>
                </c:pt>
                <c:pt idx="1">
                  <c:v>77.428571428571431</c:v>
                </c:pt>
                <c:pt idx="2">
                  <c:v>77.222222222222229</c:v>
                </c:pt>
                <c:pt idx="3">
                  <c:v>79.400000000000006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44439936"/>
        <c:axId val="144871424"/>
      </c:scatterChart>
      <c:catAx>
        <c:axId val="14443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4871424"/>
        <c:crosses val="autoZero"/>
        <c:auto val="1"/>
        <c:lblAlgn val="ctr"/>
        <c:lblOffset val="100"/>
        <c:noMultiLvlLbl val="0"/>
      </c:catAx>
      <c:valAx>
        <c:axId val="1448714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439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45675776"/>
        <c:axId val="14922483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73.333333333333329</c:v>
                </c:pt>
                <c:pt idx="2">
                  <c:v>80</c:v>
                </c:pt>
                <c:pt idx="3">
                  <c:v>77.5</c:v>
                </c:pt>
                <c:pt idx="4">
                  <c:v>78.142857142857139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45675776"/>
        <c:axId val="149224832"/>
      </c:scatterChart>
      <c:catAx>
        <c:axId val="145675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9224832"/>
        <c:crosses val="autoZero"/>
        <c:auto val="1"/>
        <c:lblAlgn val="ctr"/>
        <c:lblOffset val="100"/>
        <c:noMultiLvlLbl val="0"/>
      </c:catAx>
      <c:valAx>
        <c:axId val="1492248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6757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13940096"/>
        <c:axId val="23645990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74.714285714285708</c:v>
                </c:pt>
                <c:pt idx="1">
                  <c:v>80</c:v>
                </c:pt>
                <c:pt idx="2">
                  <c:v>78.333333333333329</c:v>
                </c:pt>
                <c:pt idx="3">
                  <c:v>83.333333333333329</c:v>
                </c:pt>
                <c:pt idx="4" formatCode="0.00">
                  <c:v>76.666666666666671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38860544"/>
        <c:axId val="238811392"/>
      </c:scatterChart>
      <c:catAx>
        <c:axId val="21394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36459904"/>
        <c:crosses val="autoZero"/>
        <c:auto val="1"/>
        <c:lblAlgn val="ctr"/>
        <c:lblOffset val="100"/>
        <c:noMultiLvlLbl val="0"/>
      </c:catAx>
      <c:valAx>
        <c:axId val="2364599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940096"/>
        <c:crosses val="autoZero"/>
        <c:crossBetween val="between"/>
      </c:valAx>
      <c:valAx>
        <c:axId val="23881139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8860544"/>
        <c:crosses val="max"/>
        <c:crossBetween val="midCat"/>
      </c:valAx>
      <c:valAx>
        <c:axId val="238860544"/>
        <c:scaling>
          <c:orientation val="minMax"/>
        </c:scaling>
        <c:delete val="1"/>
        <c:axPos val="b"/>
        <c:numFmt formatCode="General" sourceLinked="1"/>
        <c:majorTickMark val="out"/>
        <c:minorTickMark val="none"/>
        <c:tickLblPos val="nextTo"/>
        <c:crossAx val="2388113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44162816"/>
        <c:axId val="14416435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77.222222222222229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44162816"/>
        <c:axId val="144164352"/>
      </c:scatterChart>
      <c:catAx>
        <c:axId val="14416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4164352"/>
        <c:crosses val="autoZero"/>
        <c:auto val="1"/>
        <c:lblAlgn val="ctr"/>
        <c:lblOffset val="100"/>
        <c:noMultiLvlLbl val="0"/>
      </c:catAx>
      <c:valAx>
        <c:axId val="1441643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1628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44197504"/>
        <c:axId val="14419904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79.400000000000006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44197504"/>
        <c:axId val="144199040"/>
      </c:scatterChart>
      <c:catAx>
        <c:axId val="14419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4199040"/>
        <c:crosses val="autoZero"/>
        <c:auto val="1"/>
        <c:lblAlgn val="ctr"/>
        <c:lblOffset val="100"/>
        <c:noMultiLvlLbl val="0"/>
      </c:catAx>
      <c:valAx>
        <c:axId val="1441990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1975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opLeftCell="A6"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10"/>
      <c r="G4" s="110"/>
      <c r="H4" s="110"/>
      <c r="I4" s="110"/>
      <c r="J4" s="110"/>
      <c r="K4" s="110"/>
      <c r="L4" s="54"/>
      <c r="M4" s="49"/>
    </row>
    <row r="5" spans="1:13" s="8" customFormat="1" x14ac:dyDescent="0.25">
      <c r="A5" s="49"/>
      <c r="B5" s="53"/>
      <c r="C5" s="49"/>
      <c r="D5" s="49"/>
      <c r="E5" s="49"/>
      <c r="F5" s="111"/>
      <c r="G5" s="111"/>
      <c r="H5" s="111"/>
      <c r="I5" s="111"/>
      <c r="J5" s="111"/>
      <c r="K5" s="111"/>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12" t="s">
        <v>106</v>
      </c>
      <c r="D8" s="112"/>
      <c r="E8" s="112"/>
      <c r="F8" s="112"/>
      <c r="G8" s="112"/>
      <c r="H8" s="112"/>
      <c r="I8" s="112"/>
      <c r="J8" s="112"/>
      <c r="K8" s="112"/>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22"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4"/>
      <c r="B7" s="205"/>
      <c r="C7" s="205"/>
      <c r="D7" s="200" t="s">
        <v>107</v>
      </c>
      <c r="E7" s="200"/>
      <c r="F7" s="200"/>
      <c r="G7" s="200"/>
      <c r="H7" s="200"/>
      <c r="I7" s="200"/>
      <c r="J7" s="200"/>
      <c r="K7" s="200"/>
      <c r="L7" s="200"/>
      <c r="M7" s="201"/>
    </row>
    <row r="8" spans="1:13" ht="36.75" customHeight="1" x14ac:dyDescent="0.25">
      <c r="A8" s="206"/>
      <c r="B8" s="207"/>
      <c r="C8" s="207"/>
      <c r="D8" s="202" t="s">
        <v>77</v>
      </c>
      <c r="E8" s="202"/>
      <c r="F8" s="202"/>
      <c r="G8" s="202"/>
      <c r="H8" s="202"/>
      <c r="I8" s="202"/>
      <c r="J8" s="202"/>
      <c r="K8" s="202"/>
      <c r="L8" s="202"/>
      <c r="M8" s="203"/>
    </row>
    <row r="9" spans="1:13" ht="30" customHeight="1" thickBot="1" x14ac:dyDescent="0.3">
      <c r="A9" s="208"/>
      <c r="B9" s="209"/>
      <c r="C9" s="209"/>
      <c r="D9" s="198" t="s">
        <v>129</v>
      </c>
      <c r="E9" s="198"/>
      <c r="F9" s="198"/>
      <c r="G9" s="198"/>
      <c r="H9" s="198"/>
      <c r="I9" s="198"/>
      <c r="J9" s="198"/>
      <c r="K9" s="198"/>
      <c r="L9" s="198"/>
      <c r="M9" s="199"/>
    </row>
    <row r="10" spans="1:13" ht="7.5" customHeight="1" thickBot="1" x14ac:dyDescent="0.3">
      <c r="A10" s="194"/>
      <c r="B10" s="194"/>
      <c r="C10" s="194"/>
      <c r="D10" s="194"/>
      <c r="E10" s="194"/>
      <c r="F10" s="194"/>
      <c r="G10" s="194"/>
      <c r="H10" s="194"/>
      <c r="I10" s="194"/>
      <c r="J10" s="194"/>
      <c r="K10" s="194"/>
      <c r="L10" s="194"/>
      <c r="M10" s="194"/>
    </row>
    <row r="11" spans="1:13" ht="30" customHeight="1" thickBot="1" x14ac:dyDescent="0.3">
      <c r="A11" s="191" t="s">
        <v>131</v>
      </c>
      <c r="B11" s="192"/>
      <c r="C11" s="192"/>
      <c r="D11" s="192"/>
      <c r="E11" s="192"/>
      <c r="F11" s="192"/>
      <c r="G11" s="192"/>
      <c r="H11" s="192"/>
      <c r="I11" s="192"/>
      <c r="J11" s="192"/>
      <c r="K11" s="192"/>
      <c r="L11" s="192"/>
      <c r="M11" s="193"/>
    </row>
    <row r="12" spans="1:13" ht="126.75" customHeight="1" thickBot="1" x14ac:dyDescent="0.3">
      <c r="A12" s="195" t="s">
        <v>186</v>
      </c>
      <c r="B12" s="196"/>
      <c r="C12" s="196"/>
      <c r="D12" s="196"/>
      <c r="E12" s="196"/>
      <c r="F12" s="196"/>
      <c r="G12" s="196"/>
      <c r="H12" s="196"/>
      <c r="I12" s="196"/>
      <c r="J12" s="196"/>
      <c r="K12" s="196"/>
      <c r="L12" s="196"/>
      <c r="M12" s="197"/>
    </row>
    <row r="13" spans="1:13" ht="19.5" thickBot="1" x14ac:dyDescent="0.35">
      <c r="A13" s="154" t="s">
        <v>139</v>
      </c>
      <c r="B13" s="155"/>
      <c r="C13" s="155"/>
      <c r="D13" s="155"/>
      <c r="E13" s="155"/>
      <c r="F13" s="155"/>
      <c r="G13" s="155"/>
      <c r="H13" s="155"/>
      <c r="I13" s="155"/>
      <c r="J13" s="155"/>
      <c r="K13" s="155"/>
      <c r="L13" s="155"/>
      <c r="M13" s="156"/>
    </row>
    <row r="14" spans="1:13" ht="15.75" x14ac:dyDescent="0.25">
      <c r="A14" s="175" t="s">
        <v>140</v>
      </c>
      <c r="B14" s="176"/>
      <c r="C14" s="176"/>
      <c r="D14" s="122" t="s">
        <v>161</v>
      </c>
      <c r="E14" s="123"/>
      <c r="F14" s="123"/>
      <c r="G14" s="123"/>
      <c r="H14" s="123"/>
      <c r="I14" s="123"/>
      <c r="J14" s="123"/>
      <c r="K14" s="123"/>
      <c r="L14" s="123"/>
      <c r="M14" s="124"/>
    </row>
    <row r="15" spans="1:13" ht="15.75" x14ac:dyDescent="0.25">
      <c r="A15" s="177" t="s">
        <v>138</v>
      </c>
      <c r="B15" s="178"/>
      <c r="C15" s="178"/>
      <c r="D15" s="125" t="s">
        <v>162</v>
      </c>
      <c r="E15" s="126"/>
      <c r="F15" s="126"/>
      <c r="G15" s="126"/>
      <c r="H15" s="126"/>
      <c r="I15" s="126"/>
      <c r="J15" s="126"/>
      <c r="K15" s="126"/>
      <c r="L15" s="126"/>
      <c r="M15" s="127"/>
    </row>
    <row r="16" spans="1:13" ht="29.25" customHeight="1" x14ac:dyDescent="0.25">
      <c r="A16" s="179" t="s">
        <v>141</v>
      </c>
      <c r="B16" s="145"/>
      <c r="C16" s="145"/>
      <c r="D16" s="128" t="s">
        <v>163</v>
      </c>
      <c r="E16" s="129"/>
      <c r="F16" s="129"/>
      <c r="G16" s="129"/>
      <c r="H16" s="129"/>
      <c r="I16" s="129"/>
      <c r="J16" s="129"/>
      <c r="K16" s="129"/>
      <c r="L16" s="129"/>
      <c r="M16" s="130"/>
    </row>
    <row r="17" spans="1:13" ht="30" customHeight="1" x14ac:dyDescent="0.25">
      <c r="A17" s="180" t="s">
        <v>165</v>
      </c>
      <c r="B17" s="181"/>
      <c r="C17" s="181"/>
      <c r="D17" s="113" t="s">
        <v>164</v>
      </c>
      <c r="E17" s="114"/>
      <c r="F17" s="114"/>
      <c r="G17" s="114"/>
      <c r="H17" s="114"/>
      <c r="I17" s="114"/>
      <c r="J17" s="114"/>
      <c r="K17" s="114"/>
      <c r="L17" s="114"/>
      <c r="M17" s="131"/>
    </row>
    <row r="18" spans="1:13" ht="16.5" thickBot="1" x14ac:dyDescent="0.3">
      <c r="A18" s="182" t="s">
        <v>142</v>
      </c>
      <c r="B18" s="183"/>
      <c r="C18" s="183"/>
      <c r="D18" s="132" t="s">
        <v>166</v>
      </c>
      <c r="E18" s="133"/>
      <c r="F18" s="133"/>
      <c r="G18" s="133"/>
      <c r="H18" s="133"/>
      <c r="I18" s="133"/>
      <c r="J18" s="133"/>
      <c r="K18" s="133"/>
      <c r="L18" s="133"/>
      <c r="M18" s="134"/>
    </row>
    <row r="19" spans="1:13" ht="19.5" thickBot="1" x14ac:dyDescent="0.35">
      <c r="A19" s="172" t="s">
        <v>138</v>
      </c>
      <c r="B19" s="173"/>
      <c r="C19" s="173"/>
      <c r="D19" s="173"/>
      <c r="E19" s="173"/>
      <c r="F19" s="173"/>
      <c r="G19" s="173"/>
      <c r="H19" s="173"/>
      <c r="I19" s="173"/>
      <c r="J19" s="173"/>
      <c r="K19" s="173"/>
      <c r="L19" s="173"/>
      <c r="M19" s="174"/>
    </row>
    <row r="20" spans="1:13" ht="129.75" customHeight="1" x14ac:dyDescent="0.25">
      <c r="A20" s="184" t="s">
        <v>190</v>
      </c>
      <c r="B20" s="185"/>
      <c r="C20" s="185"/>
      <c r="D20" s="185"/>
      <c r="E20" s="185"/>
      <c r="F20" s="185"/>
      <c r="G20" s="185"/>
      <c r="H20" s="185"/>
      <c r="I20" s="185"/>
      <c r="J20" s="185"/>
      <c r="K20" s="185"/>
      <c r="L20" s="185"/>
      <c r="M20" s="186"/>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13" t="s">
        <v>191</v>
      </c>
      <c r="B27" s="214"/>
      <c r="C27" s="214"/>
      <c r="D27" s="214"/>
      <c r="E27" s="214"/>
      <c r="F27" s="214"/>
      <c r="G27" s="214"/>
      <c r="H27" s="214"/>
      <c r="I27" s="214"/>
      <c r="J27" s="214"/>
      <c r="K27" s="214"/>
      <c r="L27" s="214"/>
      <c r="M27" s="215"/>
    </row>
    <row r="28" spans="1:13" ht="30" customHeight="1" thickBot="1" x14ac:dyDescent="0.3">
      <c r="A28" s="210" t="s">
        <v>187</v>
      </c>
      <c r="B28" s="211"/>
      <c r="C28" s="211"/>
      <c r="D28" s="211"/>
      <c r="E28" s="211"/>
      <c r="F28" s="211"/>
      <c r="G28" s="211"/>
      <c r="H28" s="211"/>
      <c r="I28" s="211"/>
      <c r="J28" s="211"/>
      <c r="K28" s="211"/>
      <c r="L28" s="211"/>
      <c r="M28" s="212"/>
    </row>
    <row r="29" spans="1:13" ht="20.25" customHeight="1" thickBot="1" x14ac:dyDescent="0.3">
      <c r="A29" s="188" t="s">
        <v>188</v>
      </c>
      <c r="B29" s="189"/>
      <c r="C29" s="189"/>
      <c r="D29" s="189" t="s">
        <v>130</v>
      </c>
      <c r="E29" s="189"/>
      <c r="F29" s="189"/>
      <c r="G29" s="189"/>
      <c r="H29" s="189"/>
      <c r="I29" s="189"/>
      <c r="J29" s="189"/>
      <c r="K29" s="189"/>
      <c r="L29" s="189"/>
      <c r="M29" s="190"/>
    </row>
    <row r="30" spans="1:13" s="92" customFormat="1" ht="21" customHeight="1" x14ac:dyDescent="0.25">
      <c r="A30" s="187" t="s">
        <v>61</v>
      </c>
      <c r="B30" s="144"/>
      <c r="C30" s="144"/>
      <c r="D30" s="135" t="s">
        <v>167</v>
      </c>
      <c r="E30" s="136"/>
      <c r="F30" s="136"/>
      <c r="G30" s="136"/>
      <c r="H30" s="136"/>
      <c r="I30" s="136"/>
      <c r="J30" s="136"/>
      <c r="K30" s="136"/>
      <c r="L30" s="136"/>
      <c r="M30" s="137"/>
    </row>
    <row r="31" spans="1:13" s="92" customFormat="1" ht="33.75" customHeight="1" x14ac:dyDescent="0.25">
      <c r="A31" s="170" t="s">
        <v>132</v>
      </c>
      <c r="B31" s="171"/>
      <c r="C31" s="171"/>
      <c r="D31" s="113" t="s">
        <v>168</v>
      </c>
      <c r="E31" s="114"/>
      <c r="F31" s="114"/>
      <c r="G31" s="114"/>
      <c r="H31" s="114"/>
      <c r="I31" s="114"/>
      <c r="J31" s="114"/>
      <c r="K31" s="114"/>
      <c r="L31" s="114"/>
      <c r="M31" s="131"/>
    </row>
    <row r="32" spans="1:13" s="92" customFormat="1" ht="30" customHeight="1" x14ac:dyDescent="0.25">
      <c r="A32" s="170" t="s">
        <v>133</v>
      </c>
      <c r="B32" s="171"/>
      <c r="C32" s="171"/>
      <c r="D32" s="138" t="s">
        <v>169</v>
      </c>
      <c r="E32" s="139"/>
      <c r="F32" s="139"/>
      <c r="G32" s="139"/>
      <c r="H32" s="139"/>
      <c r="I32" s="139"/>
      <c r="J32" s="139"/>
      <c r="K32" s="139"/>
      <c r="L32" s="139"/>
      <c r="M32" s="140"/>
    </row>
    <row r="33" spans="1:13" s="92" customFormat="1" ht="31.5" customHeight="1" x14ac:dyDescent="0.25">
      <c r="A33" s="170" t="s">
        <v>62</v>
      </c>
      <c r="B33" s="171"/>
      <c r="C33" s="171"/>
      <c r="D33" s="138" t="s">
        <v>170</v>
      </c>
      <c r="E33" s="139"/>
      <c r="F33" s="139"/>
      <c r="G33" s="139"/>
      <c r="H33" s="139"/>
      <c r="I33" s="139"/>
      <c r="J33" s="139"/>
      <c r="K33" s="139"/>
      <c r="L33" s="139"/>
      <c r="M33" s="140"/>
    </row>
    <row r="34" spans="1:13" s="92" customFormat="1" ht="30.75" customHeight="1" x14ac:dyDescent="0.25">
      <c r="A34" s="170" t="s">
        <v>134</v>
      </c>
      <c r="B34" s="171"/>
      <c r="C34" s="171"/>
      <c r="D34" s="113" t="s">
        <v>171</v>
      </c>
      <c r="E34" s="114"/>
      <c r="F34" s="114"/>
      <c r="G34" s="114"/>
      <c r="H34" s="114"/>
      <c r="I34" s="114"/>
      <c r="J34" s="114"/>
      <c r="K34" s="114"/>
      <c r="L34" s="114"/>
      <c r="M34" s="131"/>
    </row>
    <row r="35" spans="1:13" s="92" customFormat="1" ht="35.25" customHeight="1" x14ac:dyDescent="0.25">
      <c r="A35" s="170" t="s">
        <v>88</v>
      </c>
      <c r="B35" s="171"/>
      <c r="C35" s="171"/>
      <c r="D35" s="113" t="s">
        <v>172</v>
      </c>
      <c r="E35" s="114"/>
      <c r="F35" s="114"/>
      <c r="G35" s="114"/>
      <c r="H35" s="114"/>
      <c r="I35" s="114"/>
      <c r="J35" s="114"/>
      <c r="K35" s="114"/>
      <c r="L35" s="114"/>
      <c r="M35" s="131"/>
    </row>
    <row r="36" spans="1:13" s="92" customFormat="1" ht="21" customHeight="1" x14ac:dyDescent="0.25">
      <c r="A36" s="170" t="s">
        <v>0</v>
      </c>
      <c r="B36" s="171"/>
      <c r="C36" s="171"/>
      <c r="D36" s="138" t="s">
        <v>173</v>
      </c>
      <c r="E36" s="139"/>
      <c r="F36" s="139"/>
      <c r="G36" s="139"/>
      <c r="H36" s="139"/>
      <c r="I36" s="139"/>
      <c r="J36" s="139"/>
      <c r="K36" s="139"/>
      <c r="L36" s="139"/>
      <c r="M36" s="140"/>
    </row>
    <row r="37" spans="1:13" s="92" customFormat="1" ht="36.75" customHeight="1" x14ac:dyDescent="0.25">
      <c r="A37" s="170" t="s">
        <v>1</v>
      </c>
      <c r="B37" s="171"/>
      <c r="C37" s="171"/>
      <c r="D37" s="113" t="s">
        <v>174</v>
      </c>
      <c r="E37" s="114"/>
      <c r="F37" s="114"/>
      <c r="G37" s="114"/>
      <c r="H37" s="114"/>
      <c r="I37" s="114"/>
      <c r="J37" s="114"/>
      <c r="K37" s="114"/>
      <c r="L37" s="114"/>
      <c r="M37" s="131"/>
    </row>
    <row r="38" spans="1:13" s="92" customFormat="1" ht="35.25" customHeight="1" x14ac:dyDescent="0.25">
      <c r="A38" s="170" t="s">
        <v>2</v>
      </c>
      <c r="B38" s="171"/>
      <c r="C38" s="171"/>
      <c r="D38" s="113" t="s">
        <v>175</v>
      </c>
      <c r="E38" s="114"/>
      <c r="F38" s="114"/>
      <c r="G38" s="114"/>
      <c r="H38" s="114"/>
      <c r="I38" s="114"/>
      <c r="J38" s="114"/>
      <c r="K38" s="114"/>
      <c r="L38" s="114"/>
      <c r="M38" s="131"/>
    </row>
    <row r="39" spans="1:13" s="92" customFormat="1" ht="21" customHeight="1" x14ac:dyDescent="0.25">
      <c r="A39" s="152" t="s">
        <v>1</v>
      </c>
      <c r="B39" s="114"/>
      <c r="C39" s="115"/>
      <c r="D39" s="138" t="s">
        <v>176</v>
      </c>
      <c r="E39" s="139"/>
      <c r="F39" s="139"/>
      <c r="G39" s="139"/>
      <c r="H39" s="139"/>
      <c r="I39" s="139"/>
      <c r="J39" s="139"/>
      <c r="K39" s="139"/>
      <c r="L39" s="139"/>
      <c r="M39" s="140"/>
    </row>
    <row r="40" spans="1:13" s="92" customFormat="1" ht="31.5" customHeight="1" x14ac:dyDescent="0.25">
      <c r="A40" s="152" t="s">
        <v>135</v>
      </c>
      <c r="B40" s="114"/>
      <c r="C40" s="115"/>
      <c r="D40" s="138" t="s">
        <v>177</v>
      </c>
      <c r="E40" s="139"/>
      <c r="F40" s="139"/>
      <c r="G40" s="139"/>
      <c r="H40" s="139"/>
      <c r="I40" s="139"/>
      <c r="J40" s="139"/>
      <c r="K40" s="139"/>
      <c r="L40" s="139"/>
      <c r="M40" s="140"/>
    </row>
    <row r="41" spans="1:13" s="92" customFormat="1" ht="54" customHeight="1" x14ac:dyDescent="0.25">
      <c r="A41" s="152" t="s">
        <v>136</v>
      </c>
      <c r="B41" s="114"/>
      <c r="C41" s="115"/>
      <c r="D41" s="113" t="s">
        <v>189</v>
      </c>
      <c r="E41" s="114"/>
      <c r="F41" s="114"/>
      <c r="G41" s="114"/>
      <c r="H41" s="114"/>
      <c r="I41" s="114"/>
      <c r="J41" s="114"/>
      <c r="K41" s="114"/>
      <c r="L41" s="114"/>
      <c r="M41" s="131"/>
    </row>
    <row r="42" spans="1:13" s="92" customFormat="1" ht="43.5" customHeight="1" thickBot="1" x14ac:dyDescent="0.3">
      <c r="A42" s="153" t="s">
        <v>3</v>
      </c>
      <c r="B42" s="120"/>
      <c r="C42" s="121"/>
      <c r="D42" s="119" t="s">
        <v>178</v>
      </c>
      <c r="E42" s="120"/>
      <c r="F42" s="120"/>
      <c r="G42" s="120"/>
      <c r="H42" s="120"/>
      <c r="I42" s="120"/>
      <c r="J42" s="120"/>
      <c r="K42" s="120"/>
      <c r="L42" s="120"/>
      <c r="M42" s="157"/>
    </row>
    <row r="43" spans="1:13" ht="19.5" thickBot="1" x14ac:dyDescent="0.35">
      <c r="A43" s="154" t="s">
        <v>141</v>
      </c>
      <c r="B43" s="155"/>
      <c r="C43" s="155"/>
      <c r="D43" s="155"/>
      <c r="E43" s="155"/>
      <c r="F43" s="155"/>
      <c r="G43" s="155"/>
      <c r="H43" s="155"/>
      <c r="I43" s="155"/>
      <c r="J43" s="155"/>
      <c r="K43" s="155"/>
      <c r="L43" s="155"/>
      <c r="M43" s="156"/>
    </row>
    <row r="44" spans="1:13" ht="99" customHeight="1" thickBot="1" x14ac:dyDescent="0.3">
      <c r="A44" s="161" t="s">
        <v>196</v>
      </c>
      <c r="B44" s="162"/>
      <c r="C44" s="162"/>
      <c r="D44" s="162"/>
      <c r="E44" s="162"/>
      <c r="F44" s="162"/>
      <c r="G44" s="162"/>
      <c r="H44" s="162"/>
      <c r="I44" s="162"/>
      <c r="J44" s="162"/>
      <c r="K44" s="162"/>
      <c r="L44" s="162"/>
      <c r="M44" s="163"/>
    </row>
    <row r="45" spans="1:13" ht="19.5" thickBot="1" x14ac:dyDescent="0.35">
      <c r="A45" s="158" t="s">
        <v>143</v>
      </c>
      <c r="B45" s="159"/>
      <c r="C45" s="159"/>
      <c r="D45" s="159"/>
      <c r="E45" s="159"/>
      <c r="F45" s="159"/>
      <c r="G45" s="159"/>
      <c r="H45" s="159"/>
      <c r="I45" s="159"/>
      <c r="J45" s="159"/>
      <c r="K45" s="159"/>
      <c r="L45" s="159"/>
      <c r="M45" s="160"/>
    </row>
    <row r="46" spans="1:13" ht="36.75" customHeight="1" x14ac:dyDescent="0.3">
      <c r="A46" s="164" t="s">
        <v>195</v>
      </c>
      <c r="B46" s="165"/>
      <c r="C46" s="165"/>
      <c r="D46" s="165"/>
      <c r="E46" s="165"/>
      <c r="F46" s="165"/>
      <c r="G46" s="165"/>
      <c r="H46" s="165"/>
      <c r="I46" s="165"/>
      <c r="J46" s="165"/>
      <c r="K46" s="165"/>
      <c r="L46" s="165"/>
      <c r="M46" s="166"/>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41" t="s">
        <v>144</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188</v>
      </c>
      <c r="B54" s="169"/>
      <c r="C54" s="169"/>
      <c r="D54" s="169" t="s">
        <v>130</v>
      </c>
      <c r="E54" s="169"/>
      <c r="F54" s="169"/>
      <c r="G54" s="169"/>
      <c r="H54" s="169"/>
      <c r="I54" s="169"/>
      <c r="J54" s="169"/>
      <c r="K54" s="169"/>
      <c r="L54" s="169"/>
      <c r="M54" s="169"/>
    </row>
    <row r="55" spans="1:13" ht="32.25" customHeight="1" x14ac:dyDescent="0.25">
      <c r="A55" s="144" t="s">
        <v>147</v>
      </c>
      <c r="B55" s="144"/>
      <c r="C55" s="144"/>
      <c r="D55" s="116" t="s">
        <v>198</v>
      </c>
      <c r="E55" s="117"/>
      <c r="F55" s="117"/>
      <c r="G55" s="117"/>
      <c r="H55" s="117"/>
      <c r="I55" s="117"/>
      <c r="J55" s="117"/>
      <c r="K55" s="117"/>
      <c r="L55" s="117"/>
      <c r="M55" s="118"/>
    </row>
    <row r="56" spans="1:13" x14ac:dyDescent="0.25">
      <c r="A56" s="145" t="s">
        <v>148</v>
      </c>
      <c r="B56" s="145"/>
      <c r="C56" s="145"/>
      <c r="D56" s="113" t="s">
        <v>199</v>
      </c>
      <c r="E56" s="114"/>
      <c r="F56" s="114"/>
      <c r="G56" s="114"/>
      <c r="H56" s="114"/>
      <c r="I56" s="114"/>
      <c r="J56" s="114"/>
      <c r="K56" s="114"/>
      <c r="L56" s="114"/>
      <c r="M56" s="115"/>
    </row>
    <row r="57" spans="1:13" x14ac:dyDescent="0.25">
      <c r="A57" s="145" t="s">
        <v>149</v>
      </c>
      <c r="B57" s="145"/>
      <c r="C57" s="145"/>
      <c r="D57" s="113" t="s">
        <v>200</v>
      </c>
      <c r="E57" s="114"/>
      <c r="F57" s="114"/>
      <c r="G57" s="114"/>
      <c r="H57" s="114"/>
      <c r="I57" s="114"/>
      <c r="J57" s="114"/>
      <c r="K57" s="114"/>
      <c r="L57" s="114"/>
      <c r="M57" s="115"/>
    </row>
    <row r="58" spans="1:13" x14ac:dyDescent="0.25">
      <c r="A58" s="145" t="s">
        <v>150</v>
      </c>
      <c r="B58" s="145"/>
      <c r="C58" s="145"/>
      <c r="D58" s="113" t="s">
        <v>201</v>
      </c>
      <c r="E58" s="114"/>
      <c r="F58" s="114"/>
      <c r="G58" s="114"/>
      <c r="H58" s="114"/>
      <c r="I58" s="114"/>
      <c r="J58" s="114"/>
      <c r="K58" s="114"/>
      <c r="L58" s="114"/>
      <c r="M58" s="115"/>
    </row>
    <row r="59" spans="1:13" x14ac:dyDescent="0.25">
      <c r="A59" s="146" t="s">
        <v>151</v>
      </c>
      <c r="B59" s="146"/>
      <c r="C59" s="146"/>
      <c r="D59" s="113" t="s">
        <v>202</v>
      </c>
      <c r="E59" s="114"/>
      <c r="F59" s="114"/>
      <c r="G59" s="114"/>
      <c r="H59" s="114"/>
      <c r="I59" s="114"/>
      <c r="J59" s="114"/>
      <c r="K59" s="114"/>
      <c r="L59" s="114"/>
      <c r="M59" s="115"/>
    </row>
    <row r="60" spans="1:13" ht="28.5" customHeight="1" x14ac:dyDescent="0.25">
      <c r="A60" s="119" t="s">
        <v>152</v>
      </c>
      <c r="B60" s="120"/>
      <c r="C60" s="121"/>
      <c r="D60" s="114" t="s">
        <v>205</v>
      </c>
      <c r="E60" s="114"/>
      <c r="F60" s="114"/>
      <c r="G60" s="114"/>
      <c r="H60" s="114"/>
      <c r="I60" s="114"/>
      <c r="J60" s="114"/>
      <c r="K60" s="114"/>
      <c r="L60" s="114"/>
      <c r="M60" s="115"/>
    </row>
    <row r="61" spans="1:13" ht="13.5" customHeight="1" x14ac:dyDescent="0.25">
      <c r="A61" s="148" t="s">
        <v>154</v>
      </c>
      <c r="B61" s="149"/>
      <c r="C61" s="150"/>
      <c r="D61" s="114" t="s">
        <v>204</v>
      </c>
      <c r="E61" s="114"/>
      <c r="F61" s="114"/>
      <c r="G61" s="114"/>
      <c r="H61" s="114"/>
      <c r="I61" s="114"/>
      <c r="J61" s="114"/>
      <c r="K61" s="114"/>
      <c r="L61" s="114"/>
      <c r="M61" s="115"/>
    </row>
    <row r="62" spans="1:13" x14ac:dyDescent="0.25">
      <c r="A62" s="135" t="s">
        <v>153</v>
      </c>
      <c r="B62" s="136"/>
      <c r="C62" s="151"/>
      <c r="D62" s="114" t="s">
        <v>203</v>
      </c>
      <c r="E62" s="114"/>
      <c r="F62" s="114"/>
      <c r="G62" s="114"/>
      <c r="H62" s="114"/>
      <c r="I62" s="114"/>
      <c r="J62" s="114"/>
      <c r="K62" s="114"/>
      <c r="L62" s="114"/>
      <c r="M62" s="115"/>
    </row>
    <row r="63" spans="1:13" ht="43.5" customHeight="1" x14ac:dyDescent="0.25">
      <c r="A63" s="138" t="s">
        <v>116</v>
      </c>
      <c r="B63" s="139"/>
      <c r="C63" s="147"/>
      <c r="D63" s="113" t="s">
        <v>209</v>
      </c>
      <c r="E63" s="114"/>
      <c r="F63" s="114"/>
      <c r="G63" s="114"/>
      <c r="H63" s="114"/>
      <c r="I63" s="114"/>
      <c r="J63" s="114"/>
      <c r="K63" s="114"/>
      <c r="L63" s="114"/>
      <c r="M63" s="115"/>
    </row>
    <row r="64" spans="1:13" ht="41.25" customHeight="1" x14ac:dyDescent="0.25">
      <c r="A64" s="138" t="s">
        <v>0</v>
      </c>
      <c r="B64" s="139"/>
      <c r="C64" s="147"/>
      <c r="D64" s="113" t="s">
        <v>206</v>
      </c>
      <c r="E64" s="114"/>
      <c r="F64" s="114"/>
      <c r="G64" s="114"/>
      <c r="H64" s="114"/>
      <c r="I64" s="114"/>
      <c r="J64" s="114"/>
      <c r="K64" s="114"/>
      <c r="L64" s="114"/>
      <c r="M64" s="115"/>
    </row>
    <row r="65" spans="1:13" ht="41.25" customHeight="1" x14ac:dyDescent="0.25">
      <c r="A65" s="138" t="s">
        <v>155</v>
      </c>
      <c r="B65" s="139"/>
      <c r="C65" s="147"/>
      <c r="D65" s="113" t="s">
        <v>207</v>
      </c>
      <c r="E65" s="114"/>
      <c r="F65" s="114"/>
      <c r="G65" s="114"/>
      <c r="H65" s="114"/>
      <c r="I65" s="114"/>
      <c r="J65" s="114"/>
      <c r="K65" s="114"/>
      <c r="L65" s="114"/>
      <c r="M65" s="115"/>
    </row>
    <row r="66" spans="1:13" ht="50.25" customHeight="1" x14ac:dyDescent="0.25">
      <c r="A66" s="113" t="s">
        <v>156</v>
      </c>
      <c r="B66" s="114"/>
      <c r="C66" s="115"/>
      <c r="D66" s="113" t="s">
        <v>208</v>
      </c>
      <c r="E66" s="114"/>
      <c r="F66" s="114"/>
      <c r="G66" s="114"/>
      <c r="H66" s="114"/>
      <c r="I66" s="114"/>
      <c r="J66" s="114"/>
      <c r="K66" s="114"/>
      <c r="L66" s="114"/>
      <c r="M66" s="115"/>
    </row>
    <row r="67" spans="1:13" ht="30.75" customHeight="1" x14ac:dyDescent="0.25">
      <c r="A67" s="138" t="s">
        <v>1</v>
      </c>
      <c r="B67" s="139"/>
      <c r="C67" s="147"/>
      <c r="D67" s="113" t="s">
        <v>210</v>
      </c>
      <c r="E67" s="114"/>
      <c r="F67" s="114"/>
      <c r="G67" s="114"/>
      <c r="H67" s="114"/>
      <c r="I67" s="114"/>
      <c r="J67" s="114"/>
      <c r="K67" s="114"/>
      <c r="L67" s="114"/>
      <c r="M67" s="115"/>
    </row>
    <row r="68" spans="1:13" x14ac:dyDescent="0.25">
      <c r="A68" s="138" t="s">
        <v>157</v>
      </c>
      <c r="B68" s="139"/>
      <c r="C68" s="147"/>
      <c r="D68" s="113" t="s">
        <v>211</v>
      </c>
      <c r="E68" s="114"/>
      <c r="F68" s="114"/>
      <c r="G68" s="114"/>
      <c r="H68" s="114"/>
      <c r="I68" s="114"/>
      <c r="J68" s="114"/>
      <c r="K68" s="114"/>
      <c r="L68" s="114"/>
      <c r="M68" s="115"/>
    </row>
    <row r="69" spans="1:13" x14ac:dyDescent="0.25">
      <c r="A69" s="138" t="s">
        <v>158</v>
      </c>
      <c r="B69" s="139"/>
      <c r="C69" s="147"/>
      <c r="D69" s="113" t="s">
        <v>212</v>
      </c>
      <c r="E69" s="114"/>
      <c r="F69" s="114"/>
      <c r="G69" s="114"/>
      <c r="H69" s="114"/>
      <c r="I69" s="114"/>
      <c r="J69" s="114"/>
      <c r="K69" s="114"/>
      <c r="L69" s="114"/>
      <c r="M69" s="115"/>
    </row>
    <row r="70" spans="1:13" x14ac:dyDescent="0.25">
      <c r="A70" s="138" t="s">
        <v>114</v>
      </c>
      <c r="B70" s="139"/>
      <c r="C70" s="147"/>
      <c r="D70" s="113" t="s">
        <v>213</v>
      </c>
      <c r="E70" s="114"/>
      <c r="F70" s="114"/>
      <c r="G70" s="114"/>
      <c r="H70" s="114"/>
      <c r="I70" s="114"/>
      <c r="J70" s="114"/>
      <c r="K70" s="114"/>
      <c r="L70" s="114"/>
      <c r="M70" s="115"/>
    </row>
    <row r="71" spans="1:13" x14ac:dyDescent="0.25">
      <c r="A71" s="138" t="s">
        <v>115</v>
      </c>
      <c r="B71" s="139"/>
      <c r="C71" s="147"/>
      <c r="D71" s="113" t="s">
        <v>214</v>
      </c>
      <c r="E71" s="114"/>
      <c r="F71" s="114"/>
      <c r="G71" s="114"/>
      <c r="H71" s="114"/>
      <c r="I71" s="114"/>
      <c r="J71" s="114"/>
      <c r="K71" s="114"/>
      <c r="L71" s="114"/>
      <c r="M71" s="115"/>
    </row>
    <row r="72" spans="1:13" x14ac:dyDescent="0.25">
      <c r="A72" s="138" t="s">
        <v>159</v>
      </c>
      <c r="B72" s="139"/>
      <c r="C72" s="147"/>
      <c r="D72" s="113" t="s">
        <v>215</v>
      </c>
      <c r="E72" s="114"/>
      <c r="F72" s="114"/>
      <c r="G72" s="114"/>
      <c r="H72" s="114"/>
      <c r="I72" s="114"/>
      <c r="J72" s="114"/>
      <c r="K72" s="114"/>
      <c r="L72" s="114"/>
      <c r="M72" s="115"/>
    </row>
    <row r="73" spans="1:13" x14ac:dyDescent="0.25">
      <c r="A73" s="138" t="s">
        <v>160</v>
      </c>
      <c r="B73" s="139"/>
      <c r="C73" s="147"/>
      <c r="D73" s="113" t="s">
        <v>216</v>
      </c>
      <c r="E73" s="114"/>
      <c r="F73" s="114"/>
      <c r="G73" s="114"/>
      <c r="H73" s="114"/>
      <c r="I73" s="114"/>
      <c r="J73" s="114"/>
      <c r="K73" s="114"/>
      <c r="L73" s="114"/>
      <c r="M73" s="115"/>
    </row>
    <row r="74" spans="1:13" x14ac:dyDescent="0.25">
      <c r="A74" s="138" t="s">
        <v>217</v>
      </c>
      <c r="B74" s="139"/>
      <c r="C74" s="147"/>
      <c r="D74" s="113" t="s">
        <v>218</v>
      </c>
      <c r="E74" s="114"/>
      <c r="F74" s="114"/>
      <c r="G74" s="114"/>
      <c r="H74" s="114"/>
      <c r="I74" s="114"/>
      <c r="J74" s="114"/>
      <c r="K74" s="114"/>
      <c r="L74" s="114"/>
      <c r="M74" s="11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B72" zoomScaleNormal="100" workbookViewId="0">
      <selection activeCell="H16" sqref="H16"/>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31"/>
      <c r="C3" s="232"/>
      <c r="D3" s="232"/>
      <c r="E3" s="227" t="s">
        <v>107</v>
      </c>
      <c r="F3" s="227"/>
      <c r="G3" s="227"/>
      <c r="H3" s="227"/>
      <c r="I3" s="227"/>
      <c r="J3" s="228"/>
    </row>
    <row r="4" spans="1:10" s="8" customFormat="1" ht="26.25" customHeight="1" x14ac:dyDescent="0.35">
      <c r="A4" s="49"/>
      <c r="B4" s="233"/>
      <c r="C4" s="234"/>
      <c r="D4" s="234"/>
      <c r="E4" s="229" t="s">
        <v>77</v>
      </c>
      <c r="F4" s="229"/>
      <c r="G4" s="229"/>
      <c r="H4" s="229"/>
      <c r="I4" s="229"/>
      <c r="J4" s="230"/>
    </row>
    <row r="5" spans="1:10" s="8" customFormat="1" ht="33" customHeight="1" x14ac:dyDescent="0.25">
      <c r="A5" s="49"/>
      <c r="B5" s="226" t="s">
        <v>61</v>
      </c>
      <c r="C5" s="226"/>
      <c r="D5" s="226"/>
      <c r="E5" s="28" t="s">
        <v>219</v>
      </c>
      <c r="F5" s="28"/>
      <c r="G5" s="35" t="s">
        <v>85</v>
      </c>
      <c r="H5" s="105">
        <v>45388</v>
      </c>
      <c r="I5" s="239" t="s">
        <v>88</v>
      </c>
      <c r="J5" s="239"/>
    </row>
    <row r="6" spans="1:10" s="8" customFormat="1" ht="30.75" customHeight="1" x14ac:dyDescent="0.25">
      <c r="A6" s="49"/>
      <c r="B6" s="226" t="s">
        <v>120</v>
      </c>
      <c r="C6" s="226"/>
      <c r="D6" s="226"/>
      <c r="E6" s="28">
        <v>254003000283</v>
      </c>
      <c r="F6" s="28"/>
      <c r="G6" s="71" t="s">
        <v>62</v>
      </c>
      <c r="H6" s="28" t="s">
        <v>221</v>
      </c>
      <c r="I6" s="244">
        <f>IF(SUM(I9:I69)=0,"",AVERAGE(I9:I69))</f>
        <v>77.573770491803273</v>
      </c>
      <c r="J6" s="244"/>
    </row>
    <row r="7" spans="1:10" s="8" customFormat="1" ht="17.25" customHeight="1" x14ac:dyDescent="0.25">
      <c r="A7" s="49"/>
      <c r="B7" s="226" t="s">
        <v>86</v>
      </c>
      <c r="C7" s="226"/>
      <c r="D7" s="226"/>
      <c r="E7" s="245" t="s">
        <v>220</v>
      </c>
      <c r="F7" s="246"/>
      <c r="G7" s="246"/>
      <c r="H7" s="247"/>
      <c r="I7" s="244"/>
      <c r="J7" s="244"/>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19" t="s">
        <v>4</v>
      </c>
      <c r="C9" s="64" t="s">
        <v>4</v>
      </c>
      <c r="D9" s="248">
        <f>IF(SUM(G9:G27)=0,"",AVERAGE(G9:G27))</f>
        <v>77.795238095238091</v>
      </c>
      <c r="E9" s="32" t="s">
        <v>6</v>
      </c>
      <c r="F9" s="67" t="s">
        <v>6</v>
      </c>
      <c r="G9" s="29">
        <f>IF(SUM(I9:I9)=0,"",AVERAGE(I9:I9))</f>
        <v>80</v>
      </c>
      <c r="H9" s="37" t="s">
        <v>92</v>
      </c>
      <c r="I9" s="30">
        <v>80</v>
      </c>
      <c r="J9" s="31" t="s">
        <v>340</v>
      </c>
    </row>
    <row r="10" spans="1:10" s="8" customFormat="1" ht="51" customHeight="1" x14ac:dyDescent="0.25">
      <c r="A10" s="63" t="str">
        <f>IF(I10&lt;61,MAX($A$8:A9)+1,"")</f>
        <v/>
      </c>
      <c r="B10" s="220"/>
      <c r="C10" s="64" t="s">
        <v>4</v>
      </c>
      <c r="D10" s="249"/>
      <c r="E10" s="222" t="s">
        <v>43</v>
      </c>
      <c r="F10" s="68" t="s">
        <v>43</v>
      </c>
      <c r="G10" s="238">
        <f>IF(SUM(I10:I12)=0,"",AVERAGE(I10:I12))</f>
        <v>73.333333333333329</v>
      </c>
      <c r="H10" s="37" t="s">
        <v>89</v>
      </c>
      <c r="I10" s="30">
        <v>70</v>
      </c>
      <c r="J10" s="31"/>
    </row>
    <row r="11" spans="1:10" s="8" customFormat="1" ht="93" customHeight="1" x14ac:dyDescent="0.25">
      <c r="A11" s="63" t="str">
        <f>IF(I11&lt;61,MAX($A$8:A10)+1,"")</f>
        <v/>
      </c>
      <c r="B11" s="220"/>
      <c r="C11" s="64" t="s">
        <v>4</v>
      </c>
      <c r="D11" s="249"/>
      <c r="E11" s="222"/>
      <c r="F11" s="68" t="s">
        <v>43</v>
      </c>
      <c r="G11" s="236"/>
      <c r="H11" s="37" t="s">
        <v>44</v>
      </c>
      <c r="I11" s="30">
        <v>80</v>
      </c>
      <c r="J11" s="31" t="s">
        <v>341</v>
      </c>
    </row>
    <row r="12" spans="1:10" s="8" customFormat="1" ht="32.25" customHeight="1" x14ac:dyDescent="0.25">
      <c r="A12" s="63" t="str">
        <f>IF(I12&lt;61,MAX($A$8:A11)+1,"")</f>
        <v/>
      </c>
      <c r="B12" s="220"/>
      <c r="C12" s="64" t="s">
        <v>4</v>
      </c>
      <c r="D12" s="249"/>
      <c r="E12" s="222"/>
      <c r="F12" s="68" t="s">
        <v>43</v>
      </c>
      <c r="G12" s="237"/>
      <c r="H12" s="37" t="s">
        <v>90</v>
      </c>
      <c r="I12" s="30">
        <v>70</v>
      </c>
      <c r="J12" s="31"/>
    </row>
    <row r="13" spans="1:10" s="8" customFormat="1" ht="45" customHeight="1" x14ac:dyDescent="0.25">
      <c r="A13" s="63" t="str">
        <f>IF(I13&lt;61,MAX($A$8:A12)+1,"")</f>
        <v/>
      </c>
      <c r="B13" s="220"/>
      <c r="C13" s="64" t="s">
        <v>4</v>
      </c>
      <c r="D13" s="249"/>
      <c r="E13" s="222" t="s">
        <v>45</v>
      </c>
      <c r="F13" s="68" t="s">
        <v>45</v>
      </c>
      <c r="G13" s="238">
        <f>IF(SUM(I13:I14)=0,"",AVERAGE(I13:I14))</f>
        <v>80</v>
      </c>
      <c r="H13" s="37" t="s">
        <v>10</v>
      </c>
      <c r="I13" s="30">
        <v>80</v>
      </c>
      <c r="J13" s="31"/>
    </row>
    <row r="14" spans="1:10" s="8" customFormat="1" ht="30.75" customHeight="1" x14ac:dyDescent="0.25">
      <c r="A14" s="63" t="str">
        <f>IF(I14&lt;61,MAX($A$8:A13)+1,"")</f>
        <v/>
      </c>
      <c r="B14" s="220"/>
      <c r="C14" s="64" t="s">
        <v>4</v>
      </c>
      <c r="D14" s="249"/>
      <c r="E14" s="222"/>
      <c r="F14" s="68" t="s">
        <v>45</v>
      </c>
      <c r="G14" s="237"/>
      <c r="H14" s="37" t="s">
        <v>93</v>
      </c>
      <c r="I14" s="30">
        <v>80</v>
      </c>
      <c r="J14" s="31" t="s">
        <v>342</v>
      </c>
    </row>
    <row r="15" spans="1:10" s="8" customFormat="1" ht="48" customHeight="1" x14ac:dyDescent="0.25">
      <c r="A15" s="63" t="str">
        <f>IF(I15&lt;61,MAX($A$8:A14)+1,"")</f>
        <v/>
      </c>
      <c r="B15" s="220"/>
      <c r="C15" s="64" t="s">
        <v>4</v>
      </c>
      <c r="D15" s="249"/>
      <c r="E15" s="222" t="s">
        <v>46</v>
      </c>
      <c r="F15" s="68" t="s">
        <v>46</v>
      </c>
      <c r="G15" s="235">
        <f>IF(SUM(I15:I20)=0,"",AVERAGE(I15:I20))</f>
        <v>77.5</v>
      </c>
      <c r="H15" s="37" t="s">
        <v>47</v>
      </c>
      <c r="I15" s="30">
        <v>80</v>
      </c>
      <c r="J15" s="31"/>
    </row>
    <row r="16" spans="1:10" s="8" customFormat="1" ht="44.25" customHeight="1" x14ac:dyDescent="0.25">
      <c r="A16" s="63" t="str">
        <f>IF(I16&lt;61,MAX($A$8:A15)+1,"")</f>
        <v/>
      </c>
      <c r="B16" s="220"/>
      <c r="C16" s="64" t="s">
        <v>4</v>
      </c>
      <c r="D16" s="249"/>
      <c r="E16" s="222"/>
      <c r="F16" s="68" t="s">
        <v>46</v>
      </c>
      <c r="G16" s="236"/>
      <c r="H16" s="37" t="s">
        <v>7</v>
      </c>
      <c r="I16" s="30">
        <v>75</v>
      </c>
      <c r="J16" s="31"/>
    </row>
    <row r="17" spans="1:10" s="8" customFormat="1" ht="45" customHeight="1" x14ac:dyDescent="0.25">
      <c r="A17" s="63" t="str">
        <f>IF(I17&lt;61,MAX($A$8:A16)+1,"")</f>
        <v/>
      </c>
      <c r="B17" s="220"/>
      <c r="C17" s="64" t="s">
        <v>4</v>
      </c>
      <c r="D17" s="249"/>
      <c r="E17" s="222"/>
      <c r="F17" s="68" t="s">
        <v>46</v>
      </c>
      <c r="G17" s="236"/>
      <c r="H17" s="38" t="s">
        <v>94</v>
      </c>
      <c r="I17" s="30">
        <v>75</v>
      </c>
      <c r="J17" s="31"/>
    </row>
    <row r="18" spans="1:10" s="8" customFormat="1" ht="60" customHeight="1" x14ac:dyDescent="0.25">
      <c r="A18" s="63" t="str">
        <f>IF(I18&lt;61,MAX($A$8:A17)+1,"")</f>
        <v/>
      </c>
      <c r="B18" s="220"/>
      <c r="C18" s="64" t="s">
        <v>4</v>
      </c>
      <c r="D18" s="249"/>
      <c r="E18" s="222"/>
      <c r="F18" s="68" t="s">
        <v>46</v>
      </c>
      <c r="G18" s="236"/>
      <c r="H18" s="37" t="s">
        <v>91</v>
      </c>
      <c r="I18" s="30">
        <v>75</v>
      </c>
      <c r="J18" s="31"/>
    </row>
    <row r="19" spans="1:10" s="8" customFormat="1" ht="48" customHeight="1" x14ac:dyDescent="0.25">
      <c r="A19" s="63" t="str">
        <f>IF(I19&lt;61,MAX($A$8:A18)+1,"")</f>
        <v/>
      </c>
      <c r="B19" s="220"/>
      <c r="C19" s="64" t="s">
        <v>4</v>
      </c>
      <c r="D19" s="249"/>
      <c r="E19" s="222"/>
      <c r="F19" s="68" t="s">
        <v>46</v>
      </c>
      <c r="G19" s="236"/>
      <c r="H19" s="37" t="s">
        <v>95</v>
      </c>
      <c r="I19" s="30">
        <v>80</v>
      </c>
      <c r="J19" s="31"/>
    </row>
    <row r="20" spans="1:10" s="8" customFormat="1" ht="30" customHeight="1" x14ac:dyDescent="0.25">
      <c r="A20" s="63" t="str">
        <f>IF(I20&lt;61,MAX($A$8:A19)+1,"")</f>
        <v/>
      </c>
      <c r="B20" s="220"/>
      <c r="C20" s="64" t="s">
        <v>4</v>
      </c>
      <c r="D20" s="249"/>
      <c r="E20" s="222"/>
      <c r="F20" s="68" t="s">
        <v>46</v>
      </c>
      <c r="G20" s="237"/>
      <c r="H20" s="37" t="s">
        <v>11</v>
      </c>
      <c r="I20" s="30">
        <v>80</v>
      </c>
      <c r="J20" s="31"/>
    </row>
    <row r="21" spans="1:10" s="8" customFormat="1" ht="31.5" customHeight="1" x14ac:dyDescent="0.25">
      <c r="A21" s="63" t="str">
        <f>IF(I21&lt;61,MAX($A$8:A20)+1,"")</f>
        <v/>
      </c>
      <c r="B21" s="220"/>
      <c r="C21" s="64" t="s">
        <v>4</v>
      </c>
      <c r="D21" s="249"/>
      <c r="E21" s="222" t="s">
        <v>48</v>
      </c>
      <c r="F21" s="68" t="s">
        <v>48</v>
      </c>
      <c r="G21" s="235">
        <f>IF(SUM(I21:I27)=0,"",AVERAGE(I21:I27))</f>
        <v>78.142857142857139</v>
      </c>
      <c r="H21" s="37" t="s">
        <v>12</v>
      </c>
      <c r="I21" s="30">
        <v>70</v>
      </c>
      <c r="J21" s="31"/>
    </row>
    <row r="22" spans="1:10" s="8" customFormat="1" ht="41.25" customHeight="1" x14ac:dyDescent="0.25">
      <c r="A22" s="63" t="str">
        <f>IF(I22&lt;61,MAX($A$8:A21)+1,"")</f>
        <v/>
      </c>
      <c r="B22" s="220"/>
      <c r="C22" s="64" t="s">
        <v>4</v>
      </c>
      <c r="D22" s="249"/>
      <c r="E22" s="222"/>
      <c r="F22" s="68" t="s">
        <v>48</v>
      </c>
      <c r="G22" s="235"/>
      <c r="H22" s="37" t="s">
        <v>96</v>
      </c>
      <c r="I22" s="30">
        <v>80</v>
      </c>
      <c r="J22" s="31"/>
    </row>
    <row r="23" spans="1:10" s="8" customFormat="1" ht="59.25" customHeight="1" x14ac:dyDescent="0.25">
      <c r="A23" s="63" t="str">
        <f>IF(I23&lt;61,MAX($A$8:A22)+1,"")</f>
        <v/>
      </c>
      <c r="B23" s="220"/>
      <c r="C23" s="64" t="s">
        <v>4</v>
      </c>
      <c r="D23" s="249"/>
      <c r="E23" s="222"/>
      <c r="F23" s="68" t="s">
        <v>48</v>
      </c>
      <c r="G23" s="235"/>
      <c r="H23" s="37" t="s">
        <v>14</v>
      </c>
      <c r="I23" s="30">
        <v>75</v>
      </c>
      <c r="J23" s="31"/>
    </row>
    <row r="24" spans="1:10" s="8" customFormat="1" ht="44.25" customHeight="1" x14ac:dyDescent="0.25">
      <c r="A24" s="63" t="str">
        <f>IF(I24&lt;61,MAX($A$8:A23)+1,"")</f>
        <v/>
      </c>
      <c r="B24" s="220"/>
      <c r="C24" s="64" t="s">
        <v>4</v>
      </c>
      <c r="D24" s="249"/>
      <c r="E24" s="222"/>
      <c r="F24" s="68" t="s">
        <v>48</v>
      </c>
      <c r="G24" s="235"/>
      <c r="H24" s="37" t="s">
        <v>8</v>
      </c>
      <c r="I24" s="30">
        <v>85</v>
      </c>
      <c r="J24" s="31"/>
    </row>
    <row r="25" spans="1:10" s="8" customFormat="1" ht="33.75" customHeight="1" x14ac:dyDescent="0.25">
      <c r="A25" s="63" t="str">
        <f>IF(I25&lt;61,MAX($A$8:A24)+1,"")</f>
        <v/>
      </c>
      <c r="B25" s="220"/>
      <c r="C25" s="64" t="s">
        <v>4</v>
      </c>
      <c r="D25" s="249"/>
      <c r="E25" s="222"/>
      <c r="F25" s="68" t="s">
        <v>48</v>
      </c>
      <c r="G25" s="235"/>
      <c r="H25" s="37" t="s">
        <v>13</v>
      </c>
      <c r="I25" s="30">
        <v>75</v>
      </c>
      <c r="J25" s="31"/>
    </row>
    <row r="26" spans="1:10" s="8" customFormat="1" ht="35.25" customHeight="1" x14ac:dyDescent="0.25">
      <c r="A26" s="63" t="str">
        <f>IF(I26&lt;61,MAX($A$8:A25)+1,"")</f>
        <v/>
      </c>
      <c r="B26" s="220"/>
      <c r="C26" s="64" t="s">
        <v>4</v>
      </c>
      <c r="D26" s="249"/>
      <c r="E26" s="222"/>
      <c r="F26" s="68" t="s">
        <v>48</v>
      </c>
      <c r="G26" s="235"/>
      <c r="H26" s="37" t="s">
        <v>49</v>
      </c>
      <c r="I26" s="30">
        <v>80</v>
      </c>
      <c r="J26" s="31"/>
    </row>
    <row r="27" spans="1:10" s="8" customFormat="1" ht="75" customHeight="1" x14ac:dyDescent="0.25">
      <c r="A27" s="63" t="str">
        <f>IF(I27&lt;61,MAX($A$8:A26)+1,"")</f>
        <v/>
      </c>
      <c r="B27" s="221"/>
      <c r="C27" s="64" t="s">
        <v>4</v>
      </c>
      <c r="D27" s="250"/>
      <c r="E27" s="222"/>
      <c r="F27" s="68" t="s">
        <v>48</v>
      </c>
      <c r="G27" s="235"/>
      <c r="H27" s="37" t="s">
        <v>15</v>
      </c>
      <c r="I27" s="30">
        <v>82</v>
      </c>
      <c r="J27" s="31"/>
    </row>
    <row r="28" spans="1:10" s="8" customFormat="1" ht="31.5" customHeight="1" x14ac:dyDescent="0.25">
      <c r="A28" s="63" t="str">
        <f>IF(I28&lt;61,MAX($A$8:A27)+1,"")</f>
        <v/>
      </c>
      <c r="B28" s="258" t="s">
        <v>5</v>
      </c>
      <c r="C28" s="65" t="s">
        <v>5</v>
      </c>
      <c r="D28" s="254">
        <f>IF(SUM(I28:I54)=0,"",AVERAGE(I28:I55))</f>
        <v>77.428571428571431</v>
      </c>
      <c r="E28" s="216" t="s">
        <v>50</v>
      </c>
      <c r="F28" s="69" t="s">
        <v>50</v>
      </c>
      <c r="G28" s="235">
        <f>IF(SUM(I28:I34)=0,"",AVERAGE(I28:I34))</f>
        <v>74.714285714285708</v>
      </c>
      <c r="H28" s="37" t="s">
        <v>42</v>
      </c>
      <c r="I28" s="30">
        <v>85</v>
      </c>
      <c r="J28" s="31"/>
    </row>
    <row r="29" spans="1:10" s="8" customFormat="1" ht="33.75" customHeight="1" x14ac:dyDescent="0.25">
      <c r="A29" s="63">
        <f>IF(I29&lt;61,MAX($A$8:A28)+1,"")</f>
        <v>1</v>
      </c>
      <c r="B29" s="259"/>
      <c r="C29" s="65" t="s">
        <v>5</v>
      </c>
      <c r="D29" s="242"/>
      <c r="E29" s="217"/>
      <c r="F29" s="69" t="s">
        <v>50</v>
      </c>
      <c r="G29" s="235"/>
      <c r="H29" s="37" t="s">
        <v>16</v>
      </c>
      <c r="I29" s="30">
        <v>60</v>
      </c>
      <c r="J29" s="31"/>
    </row>
    <row r="30" spans="1:10" s="8" customFormat="1" ht="45.75" customHeight="1" x14ac:dyDescent="0.25">
      <c r="A30" s="63" t="str">
        <f>IF(I30&lt;61,MAX($A$8:A29)+1,"")</f>
        <v/>
      </c>
      <c r="B30" s="259"/>
      <c r="C30" s="65" t="s">
        <v>5</v>
      </c>
      <c r="D30" s="242"/>
      <c r="E30" s="217"/>
      <c r="F30" s="69" t="s">
        <v>50</v>
      </c>
      <c r="G30" s="235"/>
      <c r="H30" s="37" t="s">
        <v>97</v>
      </c>
      <c r="I30" s="30">
        <v>80</v>
      </c>
      <c r="J30" s="31"/>
    </row>
    <row r="31" spans="1:10" s="8" customFormat="1" ht="39" customHeight="1" x14ac:dyDescent="0.25">
      <c r="A31" s="63" t="str">
        <f>IF(I31&lt;61,MAX($A$8:A30)+1,"")</f>
        <v/>
      </c>
      <c r="B31" s="259"/>
      <c r="C31" s="65" t="s">
        <v>5</v>
      </c>
      <c r="D31" s="242"/>
      <c r="E31" s="217"/>
      <c r="F31" s="69" t="s">
        <v>50</v>
      </c>
      <c r="G31" s="235"/>
      <c r="H31" s="37" t="s">
        <v>17</v>
      </c>
      <c r="I31" s="30">
        <v>78</v>
      </c>
      <c r="J31" s="31"/>
    </row>
    <row r="32" spans="1:10" s="8" customFormat="1" ht="47.25" customHeight="1" x14ac:dyDescent="0.25">
      <c r="A32" s="63" t="str">
        <f>IF(I32&lt;61,MAX($A$8:A31)+1,"")</f>
        <v/>
      </c>
      <c r="B32" s="259"/>
      <c r="C32" s="65" t="s">
        <v>5</v>
      </c>
      <c r="D32" s="242"/>
      <c r="E32" s="217"/>
      <c r="F32" s="69" t="s">
        <v>50</v>
      </c>
      <c r="G32" s="235"/>
      <c r="H32" s="37" t="s">
        <v>18</v>
      </c>
      <c r="I32" s="30">
        <v>80</v>
      </c>
      <c r="J32" s="31"/>
    </row>
    <row r="33" spans="1:10" s="8" customFormat="1" ht="50.25" customHeight="1" x14ac:dyDescent="0.25">
      <c r="A33" s="63" t="str">
        <f>IF(I33&lt;61,MAX($A$8:A32)+1,"")</f>
        <v/>
      </c>
      <c r="B33" s="259"/>
      <c r="C33" s="65" t="s">
        <v>5</v>
      </c>
      <c r="D33" s="242"/>
      <c r="E33" s="217"/>
      <c r="F33" s="69" t="s">
        <v>50</v>
      </c>
      <c r="G33" s="235"/>
      <c r="H33" s="37" t="s">
        <v>52</v>
      </c>
      <c r="I33" s="30">
        <v>80</v>
      </c>
      <c r="J33" s="31"/>
    </row>
    <row r="34" spans="1:10" s="8" customFormat="1" ht="45" customHeight="1" x14ac:dyDescent="0.25">
      <c r="A34" s="63">
        <f>IF(I34&lt;61,MAX($A$8:A33)+1,"")</f>
        <v>2</v>
      </c>
      <c r="B34" s="259"/>
      <c r="C34" s="65" t="s">
        <v>5</v>
      </c>
      <c r="D34" s="242"/>
      <c r="E34" s="218"/>
      <c r="F34" s="69" t="s">
        <v>50</v>
      </c>
      <c r="G34" s="235"/>
      <c r="H34" s="37" t="s">
        <v>19</v>
      </c>
      <c r="I34" s="30">
        <v>60</v>
      </c>
      <c r="J34" s="31"/>
    </row>
    <row r="35" spans="1:10" s="8" customFormat="1" ht="25.5" customHeight="1" x14ac:dyDescent="0.25">
      <c r="A35" s="63" t="str">
        <f>IF(I35&lt;61,MAX($A$8:A34)+1,"")</f>
        <v/>
      </c>
      <c r="B35" s="259"/>
      <c r="C35" s="65" t="s">
        <v>5</v>
      </c>
      <c r="D35" s="242"/>
      <c r="E35" s="216" t="s">
        <v>51</v>
      </c>
      <c r="F35" s="69" t="s">
        <v>51</v>
      </c>
      <c r="G35" s="235">
        <f>IF(SUM(I35,I37)=0,"",AVERAGE(I35:I37))</f>
        <v>80</v>
      </c>
      <c r="H35" s="37" t="s">
        <v>20</v>
      </c>
      <c r="I35" s="30">
        <v>85</v>
      </c>
      <c r="J35" s="31"/>
    </row>
    <row r="36" spans="1:10" s="8" customFormat="1" ht="46.5" customHeight="1" x14ac:dyDescent="0.25">
      <c r="A36" s="63" t="str">
        <f>IF(I36&lt;61,MAX($A$8:A35)+1,"")</f>
        <v/>
      </c>
      <c r="B36" s="259"/>
      <c r="C36" s="65" t="s">
        <v>5</v>
      </c>
      <c r="D36" s="242"/>
      <c r="E36" s="217"/>
      <c r="F36" s="69" t="s">
        <v>51</v>
      </c>
      <c r="G36" s="235"/>
      <c r="H36" s="37" t="s">
        <v>53</v>
      </c>
      <c r="I36" s="30">
        <v>70</v>
      </c>
      <c r="J36" s="31"/>
    </row>
    <row r="37" spans="1:10" s="8" customFormat="1" ht="40.5" customHeight="1" x14ac:dyDescent="0.25">
      <c r="A37" s="63" t="str">
        <f>IF(I37&lt;61,MAX($A$8:A36)+1,"")</f>
        <v/>
      </c>
      <c r="B37" s="259"/>
      <c r="C37" s="65" t="s">
        <v>5</v>
      </c>
      <c r="D37" s="242"/>
      <c r="E37" s="218"/>
      <c r="F37" s="69" t="s">
        <v>51</v>
      </c>
      <c r="G37" s="235"/>
      <c r="H37" s="37" t="s">
        <v>98</v>
      </c>
      <c r="I37" s="30">
        <v>85</v>
      </c>
      <c r="J37" s="31"/>
    </row>
    <row r="38" spans="1:10" s="8" customFormat="1" ht="37.5" customHeight="1" x14ac:dyDescent="0.25">
      <c r="A38" s="63" t="str">
        <f>IF(I38&lt;61,MAX($A$8:A37)+1,"")</f>
        <v/>
      </c>
      <c r="B38" s="259"/>
      <c r="C38" s="65" t="s">
        <v>5</v>
      </c>
      <c r="D38" s="242"/>
      <c r="E38" s="216" t="s">
        <v>54</v>
      </c>
      <c r="F38" s="69" t="s">
        <v>54</v>
      </c>
      <c r="G38" s="235">
        <f>IF(SUM(I38:I40)=0,"",AVERAGE(I38:I40))</f>
        <v>78.333333333333329</v>
      </c>
      <c r="H38" s="37" t="s">
        <v>21</v>
      </c>
      <c r="I38" s="30">
        <v>80</v>
      </c>
      <c r="J38" s="31"/>
    </row>
    <row r="39" spans="1:10" s="8" customFormat="1" ht="36" customHeight="1" x14ac:dyDescent="0.25">
      <c r="A39" s="63" t="str">
        <f>IF(I39&lt;61,MAX($A$8:A38)+1,"")</f>
        <v/>
      </c>
      <c r="B39" s="259"/>
      <c r="C39" s="65" t="s">
        <v>5</v>
      </c>
      <c r="D39" s="242"/>
      <c r="E39" s="217"/>
      <c r="F39" s="69" t="s">
        <v>54</v>
      </c>
      <c r="G39" s="235"/>
      <c r="H39" s="37" t="s">
        <v>9</v>
      </c>
      <c r="I39" s="30">
        <v>80</v>
      </c>
      <c r="J39" s="31"/>
    </row>
    <row r="40" spans="1:10" s="8" customFormat="1" ht="51" customHeight="1" x14ac:dyDescent="0.25">
      <c r="A40" s="63" t="str">
        <f>IF(I40&lt;61,MAX($A$8:A39)+1,"")</f>
        <v/>
      </c>
      <c r="B40" s="259"/>
      <c r="C40" s="65" t="s">
        <v>5</v>
      </c>
      <c r="D40" s="242"/>
      <c r="E40" s="218"/>
      <c r="F40" s="69" t="s">
        <v>54</v>
      </c>
      <c r="G40" s="235"/>
      <c r="H40" s="37" t="s">
        <v>22</v>
      </c>
      <c r="I40" s="30">
        <v>75</v>
      </c>
      <c r="J40" s="31"/>
    </row>
    <row r="41" spans="1:10" s="8" customFormat="1" ht="57.75" customHeight="1" x14ac:dyDescent="0.25">
      <c r="A41" s="63" t="str">
        <f>IF(I41&lt;61,MAX($A$8:A40)+1,"")</f>
        <v/>
      </c>
      <c r="B41" s="259"/>
      <c r="C41" s="65" t="s">
        <v>5</v>
      </c>
      <c r="D41" s="242"/>
      <c r="E41" s="216" t="s">
        <v>55</v>
      </c>
      <c r="F41" s="69" t="s">
        <v>55</v>
      </c>
      <c r="G41" s="235">
        <f>IF(SUM(I41:I43)=0,"",AVERAGE(I41:I43))</f>
        <v>83.333333333333329</v>
      </c>
      <c r="H41" s="37" t="s">
        <v>99</v>
      </c>
      <c r="I41" s="30">
        <v>80</v>
      </c>
      <c r="J41" s="31"/>
    </row>
    <row r="42" spans="1:10" s="8" customFormat="1" ht="48.75" customHeight="1" x14ac:dyDescent="0.25">
      <c r="A42" s="63" t="str">
        <f>IF(I42&lt;61,MAX($A$8:A41)+1,"")</f>
        <v/>
      </c>
      <c r="B42" s="259"/>
      <c r="C42" s="65" t="s">
        <v>5</v>
      </c>
      <c r="D42" s="242"/>
      <c r="E42" s="217"/>
      <c r="F42" s="69" t="s">
        <v>55</v>
      </c>
      <c r="G42" s="235"/>
      <c r="H42" s="37" t="s">
        <v>23</v>
      </c>
      <c r="I42" s="30">
        <v>85</v>
      </c>
      <c r="J42" s="31"/>
    </row>
    <row r="43" spans="1:10" s="8" customFormat="1" ht="50.25" customHeight="1" x14ac:dyDescent="0.25">
      <c r="A43" s="63" t="str">
        <f>IF(I43&lt;61,MAX($A$8:A42)+1,"")</f>
        <v/>
      </c>
      <c r="B43" s="259"/>
      <c r="C43" s="65" t="s">
        <v>5</v>
      </c>
      <c r="D43" s="242"/>
      <c r="E43" s="218"/>
      <c r="F43" s="69" t="s">
        <v>55</v>
      </c>
      <c r="G43" s="235"/>
      <c r="H43" s="37" t="s">
        <v>24</v>
      </c>
      <c r="I43" s="30">
        <v>85</v>
      </c>
      <c r="J43" s="31"/>
    </row>
    <row r="44" spans="1:10" s="8" customFormat="1" ht="30.75" customHeight="1" x14ac:dyDescent="0.25">
      <c r="A44" s="63">
        <f>IF(I44&lt;61,MAX($A$8:A43)+1,"")</f>
        <v>3</v>
      </c>
      <c r="B44" s="259"/>
      <c r="C44" s="65" t="s">
        <v>5</v>
      </c>
      <c r="D44" s="242"/>
      <c r="E44" s="251" t="s">
        <v>56</v>
      </c>
      <c r="F44" s="70" t="s">
        <v>56</v>
      </c>
      <c r="G44" s="235">
        <f>IF(SUM(I44:I54)=0,"",AVERAGE(I44:I55))</f>
        <v>76.666666666666671</v>
      </c>
      <c r="H44" s="37" t="s">
        <v>100</v>
      </c>
      <c r="I44" s="30">
        <v>60</v>
      </c>
      <c r="J44" s="33"/>
    </row>
    <row r="45" spans="1:10" s="8" customFormat="1" ht="60.75" customHeight="1" x14ac:dyDescent="0.25">
      <c r="A45" s="63" t="str">
        <f>IF(I45&lt;61,MAX($A$8:A44)+1,"")</f>
        <v/>
      </c>
      <c r="B45" s="259"/>
      <c r="C45" s="65" t="s">
        <v>5</v>
      </c>
      <c r="D45" s="242"/>
      <c r="E45" s="252"/>
      <c r="F45" s="70" t="s">
        <v>56</v>
      </c>
      <c r="G45" s="235"/>
      <c r="H45" s="37" t="s">
        <v>27</v>
      </c>
      <c r="I45" s="30">
        <v>85</v>
      </c>
      <c r="J45" s="33"/>
    </row>
    <row r="46" spans="1:10" s="8" customFormat="1" ht="47.25" customHeight="1" x14ac:dyDescent="0.25">
      <c r="A46" s="63">
        <f>IF(I46&lt;61,MAX($A$8:A45)+1,"")</f>
        <v>4</v>
      </c>
      <c r="B46" s="259"/>
      <c r="C46" s="65" t="s">
        <v>5</v>
      </c>
      <c r="D46" s="242"/>
      <c r="E46" s="252"/>
      <c r="F46" s="70" t="s">
        <v>56</v>
      </c>
      <c r="G46" s="235"/>
      <c r="H46" s="37" t="s">
        <v>25</v>
      </c>
      <c r="I46" s="30">
        <v>60</v>
      </c>
      <c r="J46" s="33"/>
    </row>
    <row r="47" spans="1:10" s="8" customFormat="1" ht="57.75" customHeight="1" x14ac:dyDescent="0.25">
      <c r="A47" s="63" t="str">
        <f>IF(I47&lt;61,MAX($A$8:A46)+1,"")</f>
        <v/>
      </c>
      <c r="B47" s="259"/>
      <c r="C47" s="65" t="s">
        <v>5</v>
      </c>
      <c r="D47" s="242"/>
      <c r="E47" s="252"/>
      <c r="F47" s="70" t="s">
        <v>56</v>
      </c>
      <c r="G47" s="235"/>
      <c r="H47" s="37" t="s">
        <v>28</v>
      </c>
      <c r="I47" s="30">
        <v>80</v>
      </c>
      <c r="J47" s="33"/>
    </row>
    <row r="48" spans="1:10" s="8" customFormat="1" ht="45.75" customHeight="1" x14ac:dyDescent="0.25">
      <c r="A48" s="63" t="str">
        <f>IF(I48&lt;61,MAX($A$8:A47)+1,"")</f>
        <v/>
      </c>
      <c r="B48" s="259"/>
      <c r="C48" s="65" t="s">
        <v>5</v>
      </c>
      <c r="D48" s="242"/>
      <c r="E48" s="252"/>
      <c r="F48" s="70" t="s">
        <v>56</v>
      </c>
      <c r="G48" s="235"/>
      <c r="H48" s="37" t="s">
        <v>101</v>
      </c>
      <c r="I48" s="30">
        <v>80</v>
      </c>
      <c r="J48" s="33"/>
    </row>
    <row r="49" spans="1:10" s="8" customFormat="1" ht="34.5" customHeight="1" x14ac:dyDescent="0.25">
      <c r="A49" s="63">
        <f>IF(I49&lt;61,MAX($A$8:A48)+1,"")</f>
        <v>5</v>
      </c>
      <c r="B49" s="259"/>
      <c r="C49" s="65" t="s">
        <v>5</v>
      </c>
      <c r="D49" s="242"/>
      <c r="E49" s="252"/>
      <c r="F49" s="70" t="s">
        <v>56</v>
      </c>
      <c r="G49" s="235"/>
      <c r="H49" s="37" t="s">
        <v>102</v>
      </c>
      <c r="I49" s="30">
        <v>60</v>
      </c>
      <c r="J49" s="33"/>
    </row>
    <row r="50" spans="1:10" s="8" customFormat="1" ht="36" customHeight="1" x14ac:dyDescent="0.25">
      <c r="A50" s="63" t="str">
        <f>IF(I50&lt;61,MAX($A$8:A49)+1,"")</f>
        <v/>
      </c>
      <c r="B50" s="259"/>
      <c r="C50" s="65" t="s">
        <v>5</v>
      </c>
      <c r="D50" s="242"/>
      <c r="E50" s="252"/>
      <c r="F50" s="70" t="s">
        <v>56</v>
      </c>
      <c r="G50" s="235"/>
      <c r="H50" s="37" t="s">
        <v>32</v>
      </c>
      <c r="I50" s="30">
        <v>85</v>
      </c>
      <c r="J50" s="33"/>
    </row>
    <row r="51" spans="1:10" s="8" customFormat="1" ht="55.5" customHeight="1" x14ac:dyDescent="0.25">
      <c r="A51" s="63" t="str">
        <f>IF(I51&lt;61,MAX($A$8:A50)+1,"")</f>
        <v/>
      </c>
      <c r="B51" s="259"/>
      <c r="C51" s="65" t="s">
        <v>5</v>
      </c>
      <c r="D51" s="242"/>
      <c r="E51" s="252"/>
      <c r="F51" s="70" t="s">
        <v>56</v>
      </c>
      <c r="G51" s="235"/>
      <c r="H51" s="37" t="s">
        <v>29</v>
      </c>
      <c r="I51" s="30">
        <v>80</v>
      </c>
      <c r="J51" s="33"/>
    </row>
    <row r="52" spans="1:10" s="8" customFormat="1" ht="21" customHeight="1" x14ac:dyDescent="0.25">
      <c r="A52" s="63" t="str">
        <f>IF(I52&lt;61,MAX($A$8:A51)+1,"")</f>
        <v/>
      </c>
      <c r="B52" s="259"/>
      <c r="C52" s="65" t="s">
        <v>5</v>
      </c>
      <c r="D52" s="242"/>
      <c r="E52" s="252"/>
      <c r="F52" s="70" t="s">
        <v>56</v>
      </c>
      <c r="G52" s="235"/>
      <c r="H52" s="37" t="s">
        <v>31</v>
      </c>
      <c r="I52" s="30">
        <v>80</v>
      </c>
      <c r="J52" s="33"/>
    </row>
    <row r="53" spans="1:10" s="8" customFormat="1" ht="31.5" customHeight="1" x14ac:dyDescent="0.25">
      <c r="A53" s="63" t="str">
        <f>IF(I53&lt;61,MAX($A$8:A52)+1,"")</f>
        <v/>
      </c>
      <c r="B53" s="259"/>
      <c r="C53" s="65" t="s">
        <v>5</v>
      </c>
      <c r="D53" s="242"/>
      <c r="E53" s="252"/>
      <c r="F53" s="70" t="s">
        <v>56</v>
      </c>
      <c r="G53" s="235"/>
      <c r="H53" s="37" t="s">
        <v>103</v>
      </c>
      <c r="I53" s="30">
        <v>85</v>
      </c>
      <c r="J53" s="33"/>
    </row>
    <row r="54" spans="1:10" s="8" customFormat="1" ht="28.5" customHeight="1" x14ac:dyDescent="0.25">
      <c r="A54" s="63" t="str">
        <f>IF(I54&lt;61,MAX($A$8:A53)+1,"")</f>
        <v/>
      </c>
      <c r="B54" s="259"/>
      <c r="C54" s="65" t="s">
        <v>5</v>
      </c>
      <c r="D54" s="242"/>
      <c r="E54" s="252"/>
      <c r="F54" s="70" t="s">
        <v>56</v>
      </c>
      <c r="G54" s="235"/>
      <c r="H54" s="37" t="s">
        <v>30</v>
      </c>
      <c r="I54" s="30">
        <v>80</v>
      </c>
      <c r="J54" s="33"/>
    </row>
    <row r="55" spans="1:10" s="8" customFormat="1" ht="58.5" customHeight="1" x14ac:dyDescent="0.25">
      <c r="A55" s="63" t="str">
        <f>IF(I55&lt;61,MAX($A$8:A54)+1,"")</f>
        <v/>
      </c>
      <c r="B55" s="260"/>
      <c r="C55" s="65" t="s">
        <v>5</v>
      </c>
      <c r="D55" s="255"/>
      <c r="E55" s="253"/>
      <c r="F55" s="70" t="s">
        <v>56</v>
      </c>
      <c r="G55" s="235"/>
      <c r="H55" s="37" t="s">
        <v>59</v>
      </c>
      <c r="I55" s="30">
        <v>85</v>
      </c>
      <c r="J55" s="33"/>
    </row>
    <row r="56" spans="1:10" s="8" customFormat="1" ht="23.25" customHeight="1" x14ac:dyDescent="0.25">
      <c r="A56" s="63" t="str">
        <f>IF(I56&lt;61,MAX($A$8:A55)+1,"")</f>
        <v/>
      </c>
      <c r="B56" s="223" t="s">
        <v>58</v>
      </c>
      <c r="C56" s="66" t="s">
        <v>58</v>
      </c>
      <c r="D56" s="256">
        <f>IF(SUM(I56:I61)=0,"",AVERAGE(I56:I64))</f>
        <v>77.222222222222229</v>
      </c>
      <c r="E56" s="216" t="s">
        <v>60</v>
      </c>
      <c r="F56" s="69" t="s">
        <v>60</v>
      </c>
      <c r="G56" s="235">
        <f>IF(SUM(I56:I61)=0,"",AVERAGE(I56:I64))</f>
        <v>77.222222222222229</v>
      </c>
      <c r="H56" s="37" t="s">
        <v>41</v>
      </c>
      <c r="I56" s="30">
        <v>85</v>
      </c>
      <c r="J56" s="31"/>
    </row>
    <row r="57" spans="1:10" s="8" customFormat="1" ht="34.5" customHeight="1" x14ac:dyDescent="0.25">
      <c r="A57" s="63" t="str">
        <f>IF(I57&lt;61,MAX($A$8:A56)+1,"")</f>
        <v/>
      </c>
      <c r="B57" s="224"/>
      <c r="C57" s="66" t="s">
        <v>58</v>
      </c>
      <c r="D57" s="249"/>
      <c r="E57" s="217"/>
      <c r="F57" s="69" t="s">
        <v>60</v>
      </c>
      <c r="G57" s="235"/>
      <c r="H57" s="37" t="s">
        <v>26</v>
      </c>
      <c r="I57" s="30">
        <v>80</v>
      </c>
      <c r="J57" s="31"/>
    </row>
    <row r="58" spans="1:10" s="8" customFormat="1" ht="141" customHeight="1" x14ac:dyDescent="0.25">
      <c r="A58" s="63" t="str">
        <f>IF(I58&lt;61,MAX($A$8:A57)+1,"")</f>
        <v/>
      </c>
      <c r="B58" s="224"/>
      <c r="C58" s="66" t="s">
        <v>58</v>
      </c>
      <c r="D58" s="249"/>
      <c r="E58" s="217"/>
      <c r="F58" s="69" t="s">
        <v>60</v>
      </c>
      <c r="G58" s="235"/>
      <c r="H58" s="37" t="s">
        <v>104</v>
      </c>
      <c r="I58" s="30">
        <v>80</v>
      </c>
      <c r="J58" s="31"/>
    </row>
    <row r="59" spans="1:10" s="8" customFormat="1" ht="42" customHeight="1" x14ac:dyDescent="0.25">
      <c r="A59" s="63">
        <f>IF(I59&lt;61,MAX($A$8:A58)+1,"")</f>
        <v>6</v>
      </c>
      <c r="B59" s="224"/>
      <c r="C59" s="66" t="s">
        <v>58</v>
      </c>
      <c r="D59" s="249"/>
      <c r="E59" s="217"/>
      <c r="F59" s="69" t="s">
        <v>60</v>
      </c>
      <c r="G59" s="235"/>
      <c r="H59" s="37" t="s">
        <v>33</v>
      </c>
      <c r="I59" s="30">
        <v>60</v>
      </c>
      <c r="J59" s="31"/>
    </row>
    <row r="60" spans="1:10" s="8" customFormat="1" ht="64.5" customHeight="1" x14ac:dyDescent="0.25">
      <c r="A60" s="63" t="str">
        <f>IF(I60&lt;61,MAX($A$8:A59)+1,"")</f>
        <v/>
      </c>
      <c r="B60" s="224"/>
      <c r="C60" s="66" t="s">
        <v>58</v>
      </c>
      <c r="D60" s="249"/>
      <c r="E60" s="217"/>
      <c r="F60" s="69" t="s">
        <v>60</v>
      </c>
      <c r="G60" s="235"/>
      <c r="H60" s="37" t="s">
        <v>34</v>
      </c>
      <c r="I60" s="30">
        <v>80</v>
      </c>
      <c r="J60" s="31"/>
    </row>
    <row r="61" spans="1:10" s="8" customFormat="1" ht="40.5" customHeight="1" x14ac:dyDescent="0.25">
      <c r="A61" s="63">
        <f>IF(I61&lt;61,MAX($A$8:A60)+1,"")</f>
        <v>7</v>
      </c>
      <c r="B61" s="224"/>
      <c r="C61" s="66" t="s">
        <v>58</v>
      </c>
      <c r="D61" s="249"/>
      <c r="E61" s="217"/>
      <c r="F61" s="69" t="s">
        <v>60</v>
      </c>
      <c r="G61" s="235"/>
      <c r="H61" s="37" t="s">
        <v>35</v>
      </c>
      <c r="I61" s="30">
        <v>60</v>
      </c>
      <c r="J61" s="31"/>
    </row>
    <row r="62" spans="1:10" s="8" customFormat="1" ht="53.25" customHeight="1" x14ac:dyDescent="0.25">
      <c r="A62" s="63" t="str">
        <f>IF(I62&lt;61,MAX($A$8:A61)+1,"")</f>
        <v/>
      </c>
      <c r="B62" s="224"/>
      <c r="C62" s="66" t="s">
        <v>58</v>
      </c>
      <c r="D62" s="249"/>
      <c r="E62" s="217"/>
      <c r="F62" s="69" t="s">
        <v>60</v>
      </c>
      <c r="G62" s="235"/>
      <c r="H62" s="38" t="s">
        <v>36</v>
      </c>
      <c r="I62" s="30">
        <v>85</v>
      </c>
      <c r="J62" s="31"/>
    </row>
    <row r="63" spans="1:10" s="8" customFormat="1" ht="40.5" customHeight="1" x14ac:dyDescent="0.25">
      <c r="A63" s="63" t="str">
        <f>IF(I63&lt;61,MAX($A$8:A62)+1,"")</f>
        <v/>
      </c>
      <c r="B63" s="224"/>
      <c r="C63" s="66" t="s">
        <v>58</v>
      </c>
      <c r="D63" s="249"/>
      <c r="E63" s="217"/>
      <c r="F63" s="69" t="s">
        <v>60</v>
      </c>
      <c r="G63" s="235"/>
      <c r="H63" s="37" t="s">
        <v>38</v>
      </c>
      <c r="I63" s="30">
        <v>80</v>
      </c>
      <c r="J63" s="31"/>
    </row>
    <row r="64" spans="1:10" s="8" customFormat="1" ht="40.5" customHeight="1" x14ac:dyDescent="0.25">
      <c r="A64" s="63" t="str">
        <f>IF(I64&lt;61,MAX($A$8:A63)+1,"")</f>
        <v/>
      </c>
      <c r="B64" s="225"/>
      <c r="C64" s="66" t="s">
        <v>58</v>
      </c>
      <c r="D64" s="250"/>
      <c r="E64" s="218"/>
      <c r="F64" s="69" t="s">
        <v>60</v>
      </c>
      <c r="G64" s="235"/>
      <c r="H64" s="37" t="s">
        <v>40</v>
      </c>
      <c r="I64" s="30">
        <v>85</v>
      </c>
      <c r="J64" s="31"/>
    </row>
    <row r="65" spans="1:10" s="8" customFormat="1" ht="54" customHeight="1" x14ac:dyDescent="0.25">
      <c r="A65" s="63" t="str">
        <f>IF(I65&lt;61,MAX($A$8:A64)+1,"")</f>
        <v/>
      </c>
      <c r="B65" s="223" t="s">
        <v>57</v>
      </c>
      <c r="C65" s="66" t="s">
        <v>57</v>
      </c>
      <c r="D65" s="241">
        <f>IF(SUM(I65:I69)=0,"",AVERAGE(I65:I69))</f>
        <v>79.400000000000006</v>
      </c>
      <c r="E65" s="216" t="s">
        <v>76</v>
      </c>
      <c r="F65" s="69" t="s">
        <v>76</v>
      </c>
      <c r="G65" s="235">
        <f>IF(SUM(I65:I69)=0,"",AVERAGE(I65:I69))</f>
        <v>79.400000000000006</v>
      </c>
      <c r="H65" s="37" t="s">
        <v>37</v>
      </c>
      <c r="I65" s="30">
        <v>85</v>
      </c>
      <c r="J65" s="31"/>
    </row>
    <row r="66" spans="1:10" s="8" customFormat="1" ht="45" customHeight="1" x14ac:dyDescent="0.25">
      <c r="A66" s="63" t="str">
        <f>IF(I66&lt;61,MAX($A$8:A65)+1,"")</f>
        <v/>
      </c>
      <c r="B66" s="224"/>
      <c r="C66" s="66" t="s">
        <v>57</v>
      </c>
      <c r="D66" s="242"/>
      <c r="E66" s="217"/>
      <c r="F66" s="69" t="s">
        <v>76</v>
      </c>
      <c r="G66" s="235"/>
      <c r="H66" s="38" t="s">
        <v>39</v>
      </c>
      <c r="I66" s="30">
        <v>80</v>
      </c>
      <c r="J66" s="31"/>
    </row>
    <row r="67" spans="1:10" s="8" customFormat="1" ht="41.25" customHeight="1" x14ac:dyDescent="0.25">
      <c r="A67" s="63" t="str">
        <f>IF(I67&lt;61,MAX($A$8:A66)+1,"")</f>
        <v/>
      </c>
      <c r="B67" s="224"/>
      <c r="C67" s="66" t="s">
        <v>57</v>
      </c>
      <c r="D67" s="242"/>
      <c r="E67" s="217"/>
      <c r="F67" s="69" t="s">
        <v>76</v>
      </c>
      <c r="G67" s="235"/>
      <c r="H67" s="38" t="s">
        <v>79</v>
      </c>
      <c r="I67" s="30">
        <v>65</v>
      </c>
      <c r="J67" s="31"/>
    </row>
    <row r="68" spans="1:10" s="8" customFormat="1" ht="45.75" customHeight="1" x14ac:dyDescent="0.25">
      <c r="A68" s="63" t="str">
        <f>IF(I68&lt;61,MAX($A$8:A67)+1,"")</f>
        <v/>
      </c>
      <c r="B68" s="224"/>
      <c r="C68" s="66" t="s">
        <v>57</v>
      </c>
      <c r="D68" s="242"/>
      <c r="E68" s="217"/>
      <c r="F68" s="69" t="s">
        <v>76</v>
      </c>
      <c r="G68" s="235"/>
      <c r="H68" s="38" t="s">
        <v>78</v>
      </c>
      <c r="I68" s="30">
        <v>85</v>
      </c>
      <c r="J68" s="31"/>
    </row>
    <row r="69" spans="1:10" s="8" customFormat="1" ht="57" customHeight="1" thickBot="1" x14ac:dyDescent="0.3">
      <c r="A69" s="63" t="str">
        <f>IF(I69&lt;61,MAX($A$8:A68)+1,"")</f>
        <v/>
      </c>
      <c r="B69" s="225"/>
      <c r="C69" s="66" t="s">
        <v>57</v>
      </c>
      <c r="D69" s="243"/>
      <c r="E69" s="257"/>
      <c r="F69" s="69" t="s">
        <v>76</v>
      </c>
      <c r="G69" s="240"/>
      <c r="H69" s="39" t="s">
        <v>105</v>
      </c>
      <c r="I69" s="30">
        <v>82</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55" operator="between">
      <formula>0.1</formula>
      <formula>20.4</formula>
    </cfRule>
    <cfRule type="cellIs" dxfId="32" priority="53" operator="between">
      <formula>40.5</formula>
      <formula>60.4</formula>
    </cfRule>
    <cfRule type="cellIs" dxfId="31" priority="52" operator="between">
      <formula>60.5</formula>
      <formula>80.4</formula>
    </cfRule>
    <cfRule type="cellIs" dxfId="30" priority="51" operator="between">
      <formula>80.5</formula>
      <formula>100</formula>
    </cfRule>
    <cfRule type="cellIs" dxfId="29" priority="54" operator="between">
      <formula>20.5</formula>
      <formula>40.4</formula>
    </cfRule>
  </conditionalFormatting>
  <conditionalFormatting sqref="D28 D56 D65">
    <cfRule type="cellIs" dxfId="28" priority="40" operator="between">
      <formula>0.1</formula>
      <formula>20.4</formula>
    </cfRule>
    <cfRule type="cellIs" dxfId="27" priority="39" operator="between">
      <formula>20.5</formula>
      <formula>40.4</formula>
    </cfRule>
    <cfRule type="cellIs" dxfId="26" priority="38" operator="between">
      <formula>40.5</formula>
      <formula>60.4</formula>
    </cfRule>
    <cfRule type="cellIs" dxfId="25" priority="37" operator="between">
      <formula>60.5</formula>
      <formula>80.4</formula>
    </cfRule>
    <cfRule type="cellIs" dxfId="24" priority="36" operator="between">
      <formula>80.5</formula>
      <formula>100</formula>
    </cfRule>
  </conditionalFormatting>
  <conditionalFormatting sqref="G9">
    <cfRule type="cellIs" dxfId="23" priority="35" operator="between">
      <formula>0</formula>
      <formula>20</formula>
    </cfRule>
  </conditionalFormatting>
  <conditionalFormatting sqref="G9:G10 G13 G15 G21 G28 G35 G38 G41 G44 G56 G65">
    <cfRule type="cellIs" dxfId="22" priority="29" operator="between">
      <formula>21</formula>
      <formula>40</formula>
    </cfRule>
    <cfRule type="cellIs" dxfId="21" priority="26" operator="between">
      <formula>81</formula>
      <formula>100</formula>
    </cfRule>
    <cfRule type="cellIs" dxfId="20" priority="27" operator="between">
      <formula>61</formula>
      <formula>80</formula>
    </cfRule>
    <cfRule type="cellIs" dxfId="19" priority="28" operator="between">
      <formula>41</formula>
      <formula>60</formula>
    </cfRule>
  </conditionalFormatting>
  <conditionalFormatting sqref="G10 G13 G15 G21 G28 G35 G38 G41 G44 G56 G65">
    <cfRule type="cellIs" dxfId="18" priority="30" operator="between">
      <formula>0.1</formula>
      <formula>20</formula>
    </cfRule>
  </conditionalFormatting>
  <conditionalFormatting sqref="I6">
    <cfRule type="cellIs" dxfId="17" priority="20" operator="between">
      <formula>0.1</formula>
      <formula>20</formula>
    </cfRule>
    <cfRule type="cellIs" dxfId="16" priority="19" operator="between">
      <formula>21</formula>
      <formula>40</formula>
    </cfRule>
    <cfRule type="cellIs" dxfId="15" priority="18" operator="between">
      <formula>41</formula>
      <formula>60</formula>
    </cfRule>
    <cfRule type="cellIs" dxfId="14" priority="17" operator="between">
      <formula>61</formula>
      <formula>80</formula>
    </cfRule>
    <cfRule type="cellIs" dxfId="13" priority="16"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68"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62"/>
      <c r="D4" s="263"/>
      <c r="E4" s="268" t="s">
        <v>107</v>
      </c>
      <c r="F4" s="268"/>
      <c r="G4" s="268"/>
      <c r="H4" s="268"/>
      <c r="I4" s="268"/>
      <c r="J4" s="268"/>
      <c r="K4" s="268"/>
      <c r="L4" s="269"/>
      <c r="M4" s="54"/>
    </row>
    <row r="5" spans="1:13" s="8" customFormat="1" ht="24" thickBot="1" x14ac:dyDescent="0.4">
      <c r="A5" s="49"/>
      <c r="B5" s="53"/>
      <c r="C5" s="264"/>
      <c r="D5" s="265"/>
      <c r="E5" s="266" t="s">
        <v>77</v>
      </c>
      <c r="F5" s="266"/>
      <c r="G5" s="266"/>
      <c r="H5" s="266"/>
      <c r="I5" s="266"/>
      <c r="J5" s="266"/>
      <c r="K5" s="266"/>
      <c r="L5" s="267"/>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70" t="s">
        <v>65</v>
      </c>
      <c r="D7" s="270"/>
      <c r="E7" s="270"/>
      <c r="F7" s="270"/>
      <c r="G7" s="270"/>
      <c r="H7" s="270"/>
      <c r="I7" s="270"/>
      <c r="J7" s="270"/>
      <c r="K7" s="270"/>
      <c r="L7" s="270"/>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77.573770491803273</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77.795238095238091</v>
      </c>
      <c r="G35" s="49"/>
      <c r="H35" s="49"/>
      <c r="I35" s="49"/>
      <c r="J35" s="49"/>
      <c r="K35" s="49"/>
      <c r="L35" s="49"/>
      <c r="M35" s="54"/>
    </row>
    <row r="36" spans="1:13" s="8" customFormat="1" x14ac:dyDescent="0.25">
      <c r="A36" s="49"/>
      <c r="B36" s="53"/>
      <c r="C36" s="49"/>
      <c r="D36" s="49" t="str">
        <f>AUTODIAGNÓSTICO!B28</f>
        <v>EJECUTAR</v>
      </c>
      <c r="E36" s="49">
        <v>100</v>
      </c>
      <c r="F36" s="49">
        <f>AUTODIAGNÓSTICO!D28</f>
        <v>77.428571428571431</v>
      </c>
      <c r="G36" s="49"/>
      <c r="H36" s="49"/>
      <c r="I36" s="49"/>
      <c r="J36" s="49"/>
      <c r="K36" s="49"/>
      <c r="L36" s="49"/>
      <c r="M36" s="54"/>
    </row>
    <row r="37" spans="1:13" s="8" customFormat="1" x14ac:dyDescent="0.25">
      <c r="A37" s="49"/>
      <c r="B37" s="53"/>
      <c r="C37" s="49"/>
      <c r="D37" s="49" t="str">
        <f>AUTODIAGNÓSTICO!B56</f>
        <v>VERIFICAR</v>
      </c>
      <c r="E37" s="49">
        <v>100</v>
      </c>
      <c r="F37" s="49">
        <f>AUTODIAGNÓSTICO!D56</f>
        <v>77.222222222222229</v>
      </c>
      <c r="G37" s="49"/>
      <c r="H37" s="49"/>
      <c r="I37" s="49"/>
      <c r="J37" s="49"/>
      <c r="K37" s="49"/>
      <c r="L37" s="49"/>
      <c r="M37" s="54"/>
    </row>
    <row r="38" spans="1:13" s="8" customFormat="1" x14ac:dyDescent="0.25">
      <c r="A38" s="49"/>
      <c r="B38" s="53"/>
      <c r="C38" s="49"/>
      <c r="D38" s="49" t="str">
        <f>AUTODIAGNÓSTICO!B65</f>
        <v>ACTUAR</v>
      </c>
      <c r="E38" s="49">
        <v>100</v>
      </c>
      <c r="F38" s="49">
        <f>AUTODIAGNÓSTICO!D65</f>
        <v>79.400000000000006</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61" t="s">
        <v>70</v>
      </c>
      <c r="D56" s="261"/>
      <c r="E56" s="261"/>
      <c r="F56" s="261"/>
      <c r="G56" s="261"/>
      <c r="H56" s="261"/>
      <c r="I56" s="261"/>
      <c r="J56" s="261"/>
      <c r="K56" s="261"/>
      <c r="L56" s="261"/>
      <c r="M56" s="54"/>
    </row>
    <row r="57" spans="1:13" s="8" customFormat="1" x14ac:dyDescent="0.25">
      <c r="A57" s="49"/>
      <c r="B57" s="53"/>
      <c r="C57" s="111"/>
      <c r="D57" s="111"/>
      <c r="E57" s="111"/>
      <c r="F57" s="111"/>
      <c r="G57" s="111"/>
      <c r="H57" s="111"/>
      <c r="I57" s="111"/>
      <c r="J57" s="111"/>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80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73.333333333333329</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80</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77.5</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78.142857142857139</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61" t="s">
        <v>71</v>
      </c>
      <c r="D78" s="261"/>
      <c r="E78" s="261"/>
      <c r="F78" s="261"/>
      <c r="G78" s="261"/>
      <c r="H78" s="261"/>
      <c r="I78" s="261"/>
      <c r="J78" s="261"/>
      <c r="K78" s="261"/>
      <c r="L78" s="261"/>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74.714285714285708</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80</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78.333333333333329</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83.333333333333329</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76.666666666666671</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61" t="s">
        <v>72</v>
      </c>
      <c r="D102" s="261"/>
      <c r="E102" s="261"/>
      <c r="F102" s="261"/>
      <c r="G102" s="261"/>
      <c r="H102" s="261"/>
      <c r="I102" s="261"/>
      <c r="J102" s="261"/>
      <c r="K102" s="261"/>
      <c r="L102" s="261"/>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77.222222222222229</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61" t="s">
        <v>73</v>
      </c>
      <c r="D128" s="261"/>
      <c r="E128" s="261"/>
      <c r="F128" s="261"/>
      <c r="G128" s="261"/>
      <c r="H128" s="261"/>
      <c r="I128" s="261"/>
      <c r="J128" s="261"/>
      <c r="K128" s="261"/>
      <c r="L128" s="261"/>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79.400000000000006</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tabSelected="1" workbookViewId="0">
      <pane xSplit="6" ySplit="2" topLeftCell="I8"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71" t="s">
        <v>108</v>
      </c>
      <c r="D8" s="271"/>
      <c r="E8" s="271"/>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72">
        <f>AUTODIAGNÓSTICO!E6</f>
        <v>254003000283</v>
      </c>
      <c r="D11" s="273"/>
      <c r="E11" s="21">
        <f>AUTODIAGNÓSTICO!I6</f>
        <v>77.573770491803273</v>
      </c>
      <c r="F11" s="22"/>
    </row>
    <row r="12" spans="2:6" s="8" customFormat="1" ht="45" customHeight="1" thickBot="1" x14ac:dyDescent="0.3">
      <c r="B12" s="12"/>
      <c r="C12" s="274"/>
      <c r="D12" s="275"/>
      <c r="E12" s="23" t="str">
        <f>IF(E11="","",IF(E11&lt;=50,"NIVEL INICIAL",IF(E11&lt;=80,"NIVEL CONSOLIDACIÓN","NIVEL PERFECCIONAMIENTO")))</f>
        <v>NIVEL CONSOLIDACIÓN</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22" workbookViewId="0">
      <selection activeCell="G23" sqref="G23"/>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6" t="s">
        <v>121</v>
      </c>
      <c r="L7" s="277"/>
      <c r="N7">
        <v>2026</v>
      </c>
      <c r="O7">
        <v>2026</v>
      </c>
    </row>
    <row r="8" spans="1:15" ht="28.5" customHeight="1" thickBot="1" x14ac:dyDescent="0.3">
      <c r="A8" s="278" t="s">
        <v>145</v>
      </c>
      <c r="B8" s="308"/>
      <c r="C8" s="279"/>
      <c r="D8" s="278" t="s">
        <v>122</v>
      </c>
      <c r="E8" s="308"/>
      <c r="F8" s="309" t="s">
        <v>123</v>
      </c>
      <c r="G8" s="310"/>
      <c r="H8" s="77" t="s">
        <v>124</v>
      </c>
      <c r="I8" s="278" t="s">
        <v>125</v>
      </c>
      <c r="J8" s="279"/>
      <c r="K8" s="76" t="s">
        <v>126</v>
      </c>
      <c r="L8" s="76" t="s">
        <v>127</v>
      </c>
      <c r="N8">
        <v>2027</v>
      </c>
      <c r="O8">
        <v>2027</v>
      </c>
    </row>
    <row r="9" spans="1:15" x14ac:dyDescent="0.25">
      <c r="A9" s="280" t="s">
        <v>343</v>
      </c>
      <c r="B9" s="281"/>
      <c r="C9" s="282"/>
      <c r="D9" s="301" t="s">
        <v>344</v>
      </c>
      <c r="E9" s="301"/>
      <c r="F9" s="289" t="s">
        <v>345</v>
      </c>
      <c r="G9" s="290"/>
      <c r="H9" s="290" t="s">
        <v>346</v>
      </c>
      <c r="I9" s="295" t="s">
        <v>347</v>
      </c>
      <c r="J9" s="296"/>
      <c r="K9" s="305">
        <v>2023</v>
      </c>
      <c r="L9" s="304">
        <v>2024</v>
      </c>
      <c r="M9" s="78"/>
      <c r="N9">
        <v>2028</v>
      </c>
      <c r="O9">
        <v>2028</v>
      </c>
    </row>
    <row r="10" spans="1:15" x14ac:dyDescent="0.25">
      <c r="A10" s="283"/>
      <c r="B10" s="284"/>
      <c r="C10" s="285"/>
      <c r="D10" s="302"/>
      <c r="E10" s="302"/>
      <c r="F10" s="291"/>
      <c r="G10" s="292"/>
      <c r="H10" s="292"/>
      <c r="I10" s="297" t="s">
        <v>348</v>
      </c>
      <c r="J10" s="298"/>
      <c r="K10" s="305"/>
      <c r="L10" s="305"/>
      <c r="M10" s="78"/>
      <c r="N10">
        <v>2029</v>
      </c>
      <c r="O10">
        <v>2029</v>
      </c>
    </row>
    <row r="11" spans="1:15" x14ac:dyDescent="0.25">
      <c r="A11" s="283"/>
      <c r="B11" s="284"/>
      <c r="C11" s="285"/>
      <c r="D11" s="302"/>
      <c r="E11" s="302"/>
      <c r="F11" s="291"/>
      <c r="G11" s="292"/>
      <c r="H11" s="292"/>
      <c r="I11" s="297"/>
      <c r="J11" s="298"/>
      <c r="K11" s="305"/>
      <c r="L11" s="305"/>
      <c r="M11" s="78"/>
      <c r="N11">
        <v>2030</v>
      </c>
      <c r="O11">
        <v>2030</v>
      </c>
    </row>
    <row r="12" spans="1:15" x14ac:dyDescent="0.25">
      <c r="A12" s="283"/>
      <c r="B12" s="284"/>
      <c r="C12" s="285"/>
      <c r="D12" s="302"/>
      <c r="E12" s="302"/>
      <c r="F12" s="291"/>
      <c r="G12" s="292"/>
      <c r="H12" s="292"/>
      <c r="I12" s="297"/>
      <c r="J12" s="298"/>
      <c r="K12" s="305"/>
      <c r="L12" s="305"/>
      <c r="M12" s="78"/>
      <c r="N12">
        <v>2031</v>
      </c>
      <c r="O12">
        <v>2031</v>
      </c>
    </row>
    <row r="13" spans="1:15" ht="15.75" thickBot="1" x14ac:dyDescent="0.3">
      <c r="A13" s="286"/>
      <c r="B13" s="287"/>
      <c r="C13" s="288"/>
      <c r="D13" s="303"/>
      <c r="E13" s="303"/>
      <c r="F13" s="293"/>
      <c r="G13" s="294"/>
      <c r="H13" s="294"/>
      <c r="I13" s="299"/>
      <c r="J13" s="300"/>
      <c r="K13" s="307"/>
      <c r="L13" s="306"/>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75" x14ac:dyDescent="0.25">
      <c r="A16" s="47">
        <v>1</v>
      </c>
      <c r="B16" s="48" t="str">
        <f>VLOOKUP(A16,AUTODIAGNÓSTICO!$A$9:$J$69,3,0)</f>
        <v>EJECUTAR</v>
      </c>
      <c r="C16" s="48" t="str">
        <f>VLOOKUP(A16,AUTODIAGNÓSTICO!A9:J69,6,0)</f>
        <v xml:space="preserve">Generación y análisis de la información para el diálogo en la rendición de cuentas en lenguaje claro </v>
      </c>
      <c r="D16" s="48" t="str">
        <f>VLOOKUP(A16,AUTODIAGNÓSTICO!A9:J69,8,0)</f>
        <v>Preparar la información con base en los temas de interés priorizados por la comunidad educativa en la consulta realizada.</v>
      </c>
      <c r="E16" s="75">
        <f>VLOOKUP(A16,AUTODIAGNÓSTICO!$A$9:$J$69,9,0)</f>
        <v>60</v>
      </c>
      <c r="F16" s="106" t="s">
        <v>222</v>
      </c>
      <c r="G16" s="106" t="s">
        <v>223</v>
      </c>
      <c r="H16" s="107" t="s">
        <v>224</v>
      </c>
      <c r="I16" s="107" t="s">
        <v>225</v>
      </c>
      <c r="J16" s="107" t="s">
        <v>339</v>
      </c>
      <c r="K16" s="108">
        <v>44963</v>
      </c>
      <c r="L16" s="108">
        <v>44965</v>
      </c>
    </row>
    <row r="17" spans="1:12" ht="120" x14ac:dyDescent="0.25">
      <c r="A17" s="47">
        <v>2</v>
      </c>
      <c r="B17" s="48" t="str">
        <f>VLOOKUP(A17,AUTODIAGNÓSTICO!$A$9:$J$69,3,0)</f>
        <v>EJECUTAR</v>
      </c>
      <c r="C17" s="48" t="str">
        <f>VLOOKUP(A17,AUTODIAGNÓSTICO!A10:J70,6,0)</f>
        <v xml:space="preserve">Generación y análisis de la información para el diálogo en la rendición de cuentas en lenguaje claro </v>
      </c>
      <c r="D17" s="48" t="str">
        <f>VLOOKUP(A17,AUTODIAGNÓSTICO!A10:J70,8,0)</f>
        <v>Preparar la información sobre la gestión realizada frente a los temas recurrentes de las peticiones, quejas, reclamos o denuncias recibidas por el establecimiento educativo.</v>
      </c>
      <c r="E17" s="75">
        <f>VLOOKUP(A17,AUTODIAGNÓSTICO!$A$9:$J$69,9,0)</f>
        <v>60</v>
      </c>
      <c r="F17" s="106" t="s">
        <v>226</v>
      </c>
      <c r="G17" s="106" t="s">
        <v>227</v>
      </c>
      <c r="H17" s="106" t="s">
        <v>228</v>
      </c>
      <c r="I17" s="106" t="s">
        <v>229</v>
      </c>
      <c r="J17" s="107" t="s">
        <v>246</v>
      </c>
      <c r="K17" s="108">
        <v>44963</v>
      </c>
      <c r="L17" s="108">
        <v>44966</v>
      </c>
    </row>
    <row r="18" spans="1:12" ht="105" x14ac:dyDescent="0.25">
      <c r="A18" s="47">
        <v>3</v>
      </c>
      <c r="B18" s="48" t="str">
        <f>VLOOKUP(A18,AUTODIAGNÓSTICO!$A$9:$J$69,3,0)</f>
        <v>EJECUTAR</v>
      </c>
      <c r="C18" s="48" t="str">
        <f>VLOOKUP(A18,AUTODIAGNÓSTICO!A11:J71,6,0)</f>
        <v>Realizar espacios de diálogo  de rendición de cuentas</v>
      </c>
      <c r="D18" s="48" t="str">
        <f>VLOOKUP(A18,AUTODIAGNÓSTICO!A11:J71,8,0)</f>
        <v>Efectuar la publición de la convocatoria y/o invitación a la rendición de cuentas con 30 días de anticipación.</v>
      </c>
      <c r="E18" s="75">
        <f>VLOOKUP(A18,AUTODIAGNÓSTICO!$A$9:$J$69,9,0)</f>
        <v>60</v>
      </c>
      <c r="F18" s="107" t="s">
        <v>231</v>
      </c>
      <c r="G18" s="106" t="s">
        <v>232</v>
      </c>
      <c r="H18" s="106" t="s">
        <v>228</v>
      </c>
      <c r="I18" s="107" t="s">
        <v>233</v>
      </c>
      <c r="J18" s="107" t="s">
        <v>339</v>
      </c>
      <c r="K18" s="108">
        <v>44963</v>
      </c>
      <c r="L18" s="108">
        <v>44966</v>
      </c>
    </row>
    <row r="19" spans="1:12" ht="105" x14ac:dyDescent="0.25">
      <c r="A19" s="47">
        <v>4</v>
      </c>
      <c r="B19" s="48" t="str">
        <f>VLOOKUP(A19,AUTODIAGNÓSTICO!$A$9:$J$69,3,0)</f>
        <v>EJECUTAR</v>
      </c>
      <c r="C19" s="48" t="str">
        <f>VLOOKUP(A19,AUTODIAGNÓSTICO!A12:J72,6,0)</f>
        <v>Realizar espacios de diálogo  de rendición de cuentas</v>
      </c>
      <c r="D19" s="48" t="str">
        <f>VLOOKUP(A19,AUTODIAGNÓSTICO!A12:J72,8,0)</f>
        <v>Implementar los canales y mecanismos virtuales que complementarán las acciones de diálogo definidas para la rendición de cuentas sobre temas específicos y para los temas generales.</v>
      </c>
      <c r="E19" s="75">
        <f>VLOOKUP(A19,AUTODIAGNÓSTICO!$A$9:$J$69,9,0)</f>
        <v>60</v>
      </c>
      <c r="F19" s="106" t="s">
        <v>226</v>
      </c>
      <c r="G19" s="106" t="s">
        <v>234</v>
      </c>
      <c r="H19" s="106" t="s">
        <v>235</v>
      </c>
      <c r="I19" s="106" t="s">
        <v>229</v>
      </c>
      <c r="J19" s="107" t="s">
        <v>230</v>
      </c>
      <c r="K19" s="108">
        <v>44963</v>
      </c>
      <c r="L19" s="108">
        <v>44968</v>
      </c>
    </row>
    <row r="20" spans="1:12" ht="60" x14ac:dyDescent="0.25">
      <c r="A20" s="47">
        <v>5</v>
      </c>
      <c r="B20" s="48" t="str">
        <f>VLOOKUP(A20,AUTODIAGNÓSTICO!$A$9:$J$69,3,0)</f>
        <v>EJECUTAR</v>
      </c>
      <c r="C20" s="48" t="str">
        <f>VLOOKUP(A20,AUTODIAGNÓSTICO!A13:J73,6,0)</f>
        <v>Realizar espacios de diálogo  de rendición de cuentas</v>
      </c>
      <c r="D20" s="48" t="str">
        <f>VLOOKUP(A20,AUTODIAGNÓSTICO!A13:J73,8,0)</f>
        <v>Recibir y analizar las propuestas para abrir el espacio de participación por parte de la comunidad, los ciudadanos y grupos de interés</v>
      </c>
      <c r="E20" s="75">
        <f>VLOOKUP(A20,AUTODIAGNÓSTICO!$A$9:$J$69,9,0)</f>
        <v>60</v>
      </c>
      <c r="F20" s="106" t="s">
        <v>236</v>
      </c>
      <c r="G20" s="106" t="s">
        <v>237</v>
      </c>
      <c r="H20" s="106" t="s">
        <v>238</v>
      </c>
      <c r="I20" s="106" t="s">
        <v>229</v>
      </c>
      <c r="J20" s="107" t="s">
        <v>230</v>
      </c>
      <c r="K20" s="108">
        <v>44963</v>
      </c>
      <c r="L20" s="108">
        <v>44966</v>
      </c>
    </row>
    <row r="21" spans="1:12" ht="90" x14ac:dyDescent="0.25">
      <c r="A21" s="47">
        <v>6</v>
      </c>
      <c r="B21" s="48" t="str">
        <f>VLOOKUP(A21,AUTODIAGNÓSTICO!$A$9:$J$69,3,0)</f>
        <v>VERIFICAR</v>
      </c>
      <c r="C21" s="48" t="str">
        <f>VLOOKUP(A21,AUTODIAGNÓSTICO!A14:J74,6,0)</f>
        <v>Cuantificar el impacto de las acciones de rendición de cuentas para divulgarlos a la ciudadanía</v>
      </c>
      <c r="D21" s="48" t="str">
        <f>VLOOKUP(A21,AUTODIAGNÓSTICO!A14:J74,8,0)</f>
        <v>Formular, previa evaluación por parte de los responsables, planes de mejoramiento a la gestión institucional a partir de las observaciones, propuestas y recomendaciones ciudadanas.</v>
      </c>
      <c r="E21" s="75">
        <f>VLOOKUP(A21,AUTODIAGNÓSTICO!$A$9:$J$69,9,0)</f>
        <v>60</v>
      </c>
      <c r="F21" s="106" t="s">
        <v>239</v>
      </c>
      <c r="G21" s="106" t="s">
        <v>240</v>
      </c>
      <c r="H21" s="107" t="s">
        <v>241</v>
      </c>
      <c r="I21" s="106" t="s">
        <v>242</v>
      </c>
      <c r="J21" s="107" t="s">
        <v>230</v>
      </c>
      <c r="K21" s="108">
        <v>44963</v>
      </c>
      <c r="L21" s="108">
        <v>44964</v>
      </c>
    </row>
    <row r="22" spans="1:12" ht="75" x14ac:dyDescent="0.25">
      <c r="A22" s="47">
        <v>7</v>
      </c>
      <c r="B22" s="48" t="str">
        <f>VLOOKUP(A22,AUTODIAGNÓSTICO!$A$9:$J$69,3,0)</f>
        <v>VERIFICAR</v>
      </c>
      <c r="C22" s="48" t="str">
        <f>VLOOKUP(A22,AUTODIAGNÓSTICO!A15:J75,6,0)</f>
        <v>Cuantificar el impacto de las acciones de rendición de cuentas para divulgarlos a la ciudadanía</v>
      </c>
      <c r="D22" s="48" t="str">
        <f>VLOOKUP(A22,AUTODIAGNÓSTICO!A15:J75,8,0)</f>
        <v>Recopilar recomendaciones y sugerencias de los servidores públicos y ciudadanía a las actividades de capacitación, garantizando la cualificación de futuras actividades.</v>
      </c>
      <c r="E22" s="75">
        <f>VLOOKUP(A22,AUTODIAGNÓSTICO!$A$9:$J$69,9,0)</f>
        <v>60</v>
      </c>
      <c r="F22" s="106" t="s">
        <v>243</v>
      </c>
      <c r="G22" s="106" t="s">
        <v>244</v>
      </c>
      <c r="H22" s="106" t="s">
        <v>245</v>
      </c>
      <c r="I22" s="106" t="s">
        <v>242</v>
      </c>
      <c r="J22" s="107" t="s">
        <v>246</v>
      </c>
      <c r="K22" s="108">
        <v>44964</v>
      </c>
      <c r="L22" s="108">
        <v>44964</v>
      </c>
    </row>
    <row r="23" spans="1:12" ht="105" x14ac:dyDescent="0.25">
      <c r="A23" s="47">
        <v>8</v>
      </c>
      <c r="B23" s="48" t="e">
        <f>VLOOKUP(A23,AUTODIAGNÓSTICO!$A$9:$J$69,3,0)</f>
        <v>#N/A</v>
      </c>
      <c r="C23" s="48" t="e">
        <f>VLOOKUP(A23,AUTODIAGNÓSTICO!A16:J76,6,0)</f>
        <v>#N/A</v>
      </c>
      <c r="D23" s="48" t="e">
        <f>VLOOKUP(A23,AUTODIAGNÓSTICO!A16:J76,8,0)</f>
        <v>#N/A</v>
      </c>
      <c r="E23" s="75" t="e">
        <f>VLOOKUP(A23,AUTODIAGNÓSTICO!$A$9:$J$69,9,0)</f>
        <v>#N/A</v>
      </c>
      <c r="F23" s="106" t="s">
        <v>243</v>
      </c>
      <c r="G23" s="106" t="s">
        <v>244</v>
      </c>
      <c r="H23" s="106" t="s">
        <v>247</v>
      </c>
      <c r="I23" s="106" t="s">
        <v>242</v>
      </c>
      <c r="J23" s="107" t="s">
        <v>248</v>
      </c>
      <c r="K23" s="108">
        <v>44964</v>
      </c>
      <c r="L23" s="108">
        <v>44964</v>
      </c>
    </row>
    <row r="24" spans="1:12" ht="105" x14ac:dyDescent="0.25">
      <c r="A24" s="47">
        <v>9</v>
      </c>
      <c r="B24" s="48" t="e">
        <f>VLOOKUP(A24,AUTODIAGNÓSTICO!$A$9:$J$69,3,0)</f>
        <v>#N/A</v>
      </c>
      <c r="C24" s="48" t="e">
        <f>VLOOKUP(A24,AUTODIAGNÓSTICO!A17:J77,6,0)</f>
        <v>#N/A</v>
      </c>
      <c r="D24" s="48" t="e">
        <f>VLOOKUP(A24,AUTODIAGNÓSTICO!A17:J77,8,0)</f>
        <v>#N/A</v>
      </c>
      <c r="E24" s="75" t="e">
        <f>VLOOKUP(A24,AUTODIAGNÓSTICO!$A$9:$J$69,9,0)</f>
        <v>#N/A</v>
      </c>
      <c r="F24" s="106" t="s">
        <v>249</v>
      </c>
      <c r="G24" s="106" t="s">
        <v>250</v>
      </c>
      <c r="H24" s="106" t="s">
        <v>251</v>
      </c>
      <c r="I24" s="106" t="s">
        <v>242</v>
      </c>
      <c r="J24" s="106" t="s">
        <v>252</v>
      </c>
      <c r="K24" s="108">
        <v>44964</v>
      </c>
      <c r="L24" s="108">
        <v>44964</v>
      </c>
    </row>
    <row r="25" spans="1:12" ht="75" x14ac:dyDescent="0.25">
      <c r="A25" s="47">
        <v>10</v>
      </c>
      <c r="B25" s="48" t="e">
        <f>VLOOKUP(A25,AUTODIAGNÓSTICO!$A$9:$J$69,3,0)</f>
        <v>#N/A</v>
      </c>
      <c r="C25" s="48" t="e">
        <f>VLOOKUP(A25,AUTODIAGNÓSTICO!A18:J78,6,0)</f>
        <v>#N/A</v>
      </c>
      <c r="D25" s="48" t="e">
        <f>VLOOKUP(A25,AUTODIAGNÓSTICO!A18:J78,8,0)</f>
        <v>#N/A</v>
      </c>
      <c r="E25" s="75" t="e">
        <f>VLOOKUP(A25,AUTODIAGNÓSTICO!$A$9:$J$69,9,0)</f>
        <v>#N/A</v>
      </c>
      <c r="F25" s="106" t="s">
        <v>253</v>
      </c>
      <c r="G25" s="106" t="s">
        <v>254</v>
      </c>
      <c r="H25" s="106" t="s">
        <v>255</v>
      </c>
      <c r="I25" s="106" t="s">
        <v>242</v>
      </c>
      <c r="J25" s="106" t="s">
        <v>252</v>
      </c>
      <c r="K25" s="108">
        <v>44965</v>
      </c>
      <c r="L25" s="108">
        <v>44966</v>
      </c>
    </row>
    <row r="26" spans="1:12" ht="90" x14ac:dyDescent="0.25">
      <c r="A26" s="47">
        <v>11</v>
      </c>
      <c r="B26" s="48" t="e">
        <f>VLOOKUP(A26,AUTODIAGNÓSTICO!$A$9:$J$69,3,0)</f>
        <v>#N/A</v>
      </c>
      <c r="C26" s="48" t="e">
        <f>VLOOKUP(A26,AUTODIAGNÓSTICO!A19:J79,6,0)</f>
        <v>#N/A</v>
      </c>
      <c r="D26" s="48" t="e">
        <f>VLOOKUP(A26,AUTODIAGNÓSTICO!A19:J79,8,0)</f>
        <v>#N/A</v>
      </c>
      <c r="E26" s="75" t="e">
        <f>VLOOKUP(A26,AUTODIAGNÓSTICO!$A$9:$J$69,9,0)</f>
        <v>#N/A</v>
      </c>
      <c r="F26" s="106" t="s">
        <v>256</v>
      </c>
      <c r="G26" s="106" t="s">
        <v>257</v>
      </c>
      <c r="H26" s="106" t="s">
        <v>258</v>
      </c>
      <c r="I26" s="106" t="s">
        <v>259</v>
      </c>
      <c r="J26" s="106" t="s">
        <v>252</v>
      </c>
      <c r="K26" s="108">
        <v>44966</v>
      </c>
      <c r="L26" s="108">
        <v>44966</v>
      </c>
    </row>
    <row r="27" spans="1:12" ht="90" x14ac:dyDescent="0.25">
      <c r="A27" s="47">
        <v>12</v>
      </c>
      <c r="B27" s="48" t="e">
        <f>VLOOKUP(A27,AUTODIAGNÓSTICO!$A$9:$J$69,3,0)</f>
        <v>#N/A</v>
      </c>
      <c r="C27" s="48" t="e">
        <f>VLOOKUP(A27,AUTODIAGNÓSTICO!A20:J80,6,0)</f>
        <v>#N/A</v>
      </c>
      <c r="D27" s="48" t="e">
        <f>VLOOKUP(A27,AUTODIAGNÓSTICO!A20:J80,8,0)</f>
        <v>#N/A</v>
      </c>
      <c r="E27" s="75" t="e">
        <f>VLOOKUP(A27,AUTODIAGNÓSTICO!$A$9:$J$69,9,0)</f>
        <v>#N/A</v>
      </c>
      <c r="F27" s="106" t="s">
        <v>260</v>
      </c>
      <c r="G27" s="106" t="s">
        <v>261</v>
      </c>
      <c r="H27" s="106" t="s">
        <v>262</v>
      </c>
      <c r="I27" s="106" t="s">
        <v>242</v>
      </c>
      <c r="J27" s="106" t="s">
        <v>252</v>
      </c>
      <c r="K27" s="108">
        <v>44966</v>
      </c>
      <c r="L27" s="108">
        <v>44967</v>
      </c>
    </row>
    <row r="28" spans="1:12" ht="45" x14ac:dyDescent="0.25">
      <c r="A28" s="47">
        <v>13</v>
      </c>
      <c r="B28" s="48" t="e">
        <f>VLOOKUP(A28,AUTODIAGNÓSTICO!$A$9:$J$69,3,0)</f>
        <v>#N/A</v>
      </c>
      <c r="C28" s="48" t="e">
        <f>VLOOKUP(A28,AUTODIAGNÓSTICO!A21:J81,6,0)</f>
        <v>#N/A</v>
      </c>
      <c r="D28" s="48" t="e">
        <f>VLOOKUP(A28,AUTODIAGNÓSTICO!A21:J81,8,0)</f>
        <v>#N/A</v>
      </c>
      <c r="E28" s="75" t="e">
        <f>VLOOKUP(A28,AUTODIAGNÓSTICO!$A$9:$J$69,9,0)</f>
        <v>#N/A</v>
      </c>
      <c r="F28" s="106" t="s">
        <v>263</v>
      </c>
      <c r="G28" s="106" t="s">
        <v>264</v>
      </c>
      <c r="H28" s="106" t="s">
        <v>265</v>
      </c>
      <c r="I28" s="106" t="s">
        <v>242</v>
      </c>
      <c r="J28" s="106" t="s">
        <v>252</v>
      </c>
      <c r="K28" s="108">
        <v>44968</v>
      </c>
      <c r="L28" s="108">
        <v>44969</v>
      </c>
    </row>
    <row r="29" spans="1:12" ht="45" x14ac:dyDescent="0.25">
      <c r="A29" s="47">
        <v>14</v>
      </c>
      <c r="B29" s="48" t="e">
        <f>VLOOKUP(A29,AUTODIAGNÓSTICO!$A$9:$J$69,3,0)</f>
        <v>#N/A</v>
      </c>
      <c r="C29" s="48" t="e">
        <f>VLOOKUP(A29,AUTODIAGNÓSTICO!A22:J82,6,0)</f>
        <v>#N/A</v>
      </c>
      <c r="D29" s="48" t="e">
        <f>VLOOKUP(A29,AUTODIAGNÓSTICO!A22:J82,8,0)</f>
        <v>#N/A</v>
      </c>
      <c r="E29" s="75" t="e">
        <f>VLOOKUP(A29,AUTODIAGNÓSTICO!$A$9:$J$69,9,0)</f>
        <v>#N/A</v>
      </c>
      <c r="F29" s="106" t="s">
        <v>266</v>
      </c>
      <c r="G29" s="106" t="s">
        <v>267</v>
      </c>
      <c r="H29" s="106" t="s">
        <v>268</v>
      </c>
      <c r="I29" s="106" t="s">
        <v>242</v>
      </c>
      <c r="J29" s="106" t="s">
        <v>252</v>
      </c>
      <c r="K29" s="108">
        <v>44972</v>
      </c>
      <c r="L29" s="108">
        <v>44974</v>
      </c>
    </row>
    <row r="30" spans="1:12" ht="45" x14ac:dyDescent="0.25">
      <c r="A30" s="47">
        <v>15</v>
      </c>
      <c r="B30" s="48" t="e">
        <f>VLOOKUP(A30,AUTODIAGNÓSTICO!$A$9:$J$69,3,0)</f>
        <v>#N/A</v>
      </c>
      <c r="C30" s="48" t="e">
        <f>VLOOKUP(A30,AUTODIAGNÓSTICO!A23:J83,6,0)</f>
        <v>#N/A</v>
      </c>
      <c r="D30" s="48" t="e">
        <f>VLOOKUP(A30,AUTODIAGNÓSTICO!A23:J83,8,0)</f>
        <v>#N/A</v>
      </c>
      <c r="E30" s="75" t="e">
        <f>VLOOKUP(A30,AUTODIAGNÓSTICO!$A$9:$J$69,9,0)</f>
        <v>#N/A</v>
      </c>
      <c r="F30" s="106" t="s">
        <v>269</v>
      </c>
      <c r="G30" s="106" t="s">
        <v>270</v>
      </c>
      <c r="H30" s="106" t="s">
        <v>271</v>
      </c>
      <c r="I30" s="106" t="s">
        <v>242</v>
      </c>
      <c r="J30" s="106" t="s">
        <v>252</v>
      </c>
      <c r="K30" s="108">
        <v>44977</v>
      </c>
      <c r="L30" s="108">
        <v>44979</v>
      </c>
    </row>
    <row r="31" spans="1:12" ht="45" x14ac:dyDescent="0.25">
      <c r="A31" s="47">
        <v>16</v>
      </c>
      <c r="B31" s="48" t="e">
        <f>VLOOKUP(A31,AUTODIAGNÓSTICO!$A$9:$J$69,3,0)</f>
        <v>#N/A</v>
      </c>
      <c r="C31" s="48" t="e">
        <f>VLOOKUP(A31,AUTODIAGNÓSTICO!A24:J84,6,0)</f>
        <v>#N/A</v>
      </c>
      <c r="D31" s="48" t="e">
        <f>VLOOKUP(A31,AUTODIAGNÓSTICO!A24:J84,8,0)</f>
        <v>#N/A</v>
      </c>
      <c r="E31" s="75" t="e">
        <f>VLOOKUP(A31,AUTODIAGNÓSTICO!$A$9:$J$69,9,0)</f>
        <v>#N/A</v>
      </c>
      <c r="F31" s="106" t="s">
        <v>272</v>
      </c>
      <c r="G31" s="106" t="s">
        <v>273</v>
      </c>
      <c r="H31" s="106" t="s">
        <v>274</v>
      </c>
      <c r="I31" s="106" t="s">
        <v>242</v>
      </c>
      <c r="J31" s="106" t="s">
        <v>275</v>
      </c>
      <c r="K31" s="108">
        <v>45010</v>
      </c>
      <c r="L31" s="108">
        <v>45011</v>
      </c>
    </row>
    <row r="32" spans="1:12" ht="60" x14ac:dyDescent="0.25">
      <c r="A32" s="47">
        <v>17</v>
      </c>
      <c r="B32" s="48" t="e">
        <f>VLOOKUP(A32,AUTODIAGNÓSTICO!$A$9:$J$69,3,0)</f>
        <v>#N/A</v>
      </c>
      <c r="C32" s="48" t="e">
        <f>VLOOKUP(A32,AUTODIAGNÓSTICO!A25:J85,6,0)</f>
        <v>#N/A</v>
      </c>
      <c r="D32" s="48" t="e">
        <f>VLOOKUP(A32,AUTODIAGNÓSTICO!A25:J85,8,0)</f>
        <v>#N/A</v>
      </c>
      <c r="E32" s="75" t="e">
        <f>VLOOKUP(A32,AUTODIAGNÓSTICO!$A$9:$J$69,9,0)</f>
        <v>#N/A</v>
      </c>
      <c r="F32" s="106" t="s">
        <v>276</v>
      </c>
      <c r="G32" s="106" t="s">
        <v>277</v>
      </c>
      <c r="H32" s="106" t="s">
        <v>278</v>
      </c>
      <c r="I32" s="106" t="s">
        <v>242</v>
      </c>
      <c r="J32" s="106" t="s">
        <v>275</v>
      </c>
      <c r="K32" s="108">
        <v>44982</v>
      </c>
      <c r="L32" s="108">
        <v>44983</v>
      </c>
    </row>
    <row r="33" spans="1:12" ht="75" x14ac:dyDescent="0.25">
      <c r="A33" s="47">
        <v>18</v>
      </c>
      <c r="B33" s="48" t="e">
        <f>VLOOKUP(A33,AUTODIAGNÓSTICO!$A$9:$J$69,3,0)</f>
        <v>#N/A</v>
      </c>
      <c r="C33" s="48" t="e">
        <f>VLOOKUP(A33,AUTODIAGNÓSTICO!A26:J86,6,0)</f>
        <v>#N/A</v>
      </c>
      <c r="D33" s="48" t="e">
        <f>VLOOKUP(A33,AUTODIAGNÓSTICO!A26:J86,8,0)</f>
        <v>#N/A</v>
      </c>
      <c r="E33" s="75" t="e">
        <f>VLOOKUP(A33,AUTODIAGNÓSTICO!$A$9:$J$69,9,0)</f>
        <v>#N/A</v>
      </c>
      <c r="F33" s="106" t="s">
        <v>279</v>
      </c>
      <c r="G33" s="106" t="s">
        <v>280</v>
      </c>
      <c r="H33" s="106" t="s">
        <v>281</v>
      </c>
      <c r="I33" s="106" t="s">
        <v>242</v>
      </c>
      <c r="J33" s="106" t="s">
        <v>275</v>
      </c>
      <c r="K33" s="108">
        <v>44983</v>
      </c>
      <c r="L33" s="108">
        <v>44983</v>
      </c>
    </row>
    <row r="34" spans="1:12" ht="90" x14ac:dyDescent="0.25">
      <c r="A34" s="47">
        <v>19</v>
      </c>
      <c r="B34" s="48" t="e">
        <f>VLOOKUP(A34,AUTODIAGNÓSTICO!$A$9:$J$69,3,0)</f>
        <v>#N/A</v>
      </c>
      <c r="C34" s="48" t="e">
        <f>VLOOKUP(A34,AUTODIAGNÓSTICO!A27:J87,6,0)</f>
        <v>#N/A</v>
      </c>
      <c r="D34" s="48" t="e">
        <f>VLOOKUP(A34,AUTODIAGNÓSTICO!A27:J87,8,0)</f>
        <v>#N/A</v>
      </c>
      <c r="E34" s="75" t="e">
        <f>VLOOKUP(A34,AUTODIAGNÓSTICO!$A$9:$J$69,9,0)</f>
        <v>#N/A</v>
      </c>
      <c r="F34" s="106" t="s">
        <v>282</v>
      </c>
      <c r="G34" s="106" t="s">
        <v>283</v>
      </c>
      <c r="H34" s="106" t="s">
        <v>284</v>
      </c>
      <c r="I34" s="106" t="s">
        <v>242</v>
      </c>
      <c r="J34" s="106" t="s">
        <v>275</v>
      </c>
      <c r="K34" s="108">
        <v>44983</v>
      </c>
      <c r="L34" s="108">
        <v>44984</v>
      </c>
    </row>
    <row r="35" spans="1:12" ht="120" x14ac:dyDescent="0.25">
      <c r="A35" s="47">
        <v>20</v>
      </c>
      <c r="B35" s="48" t="e">
        <f>VLOOKUP(A35,AUTODIAGNÓSTICO!$A$9:$J$69,3,0)</f>
        <v>#N/A</v>
      </c>
      <c r="C35" s="48" t="e">
        <f>VLOOKUP(A35,AUTODIAGNÓSTICO!A28:J88,6,0)</f>
        <v>#N/A</v>
      </c>
      <c r="D35" s="48" t="e">
        <f>VLOOKUP(A35,AUTODIAGNÓSTICO!A28:J88,8,0)</f>
        <v>#N/A</v>
      </c>
      <c r="E35" s="75" t="e">
        <f>VLOOKUP(A35,AUTODIAGNÓSTICO!$A$9:$J$69,9,0)</f>
        <v>#N/A</v>
      </c>
      <c r="F35" s="106" t="s">
        <v>285</v>
      </c>
      <c r="G35" s="106" t="s">
        <v>286</v>
      </c>
      <c r="H35" s="106" t="s">
        <v>287</v>
      </c>
      <c r="I35" s="106" t="s">
        <v>288</v>
      </c>
      <c r="J35" s="106" t="s">
        <v>275</v>
      </c>
      <c r="K35" s="109">
        <v>44952</v>
      </c>
      <c r="L35" s="109">
        <v>44984</v>
      </c>
    </row>
    <row r="36" spans="1:12" ht="120" x14ac:dyDescent="0.25">
      <c r="A36" s="47">
        <v>21</v>
      </c>
      <c r="B36" s="48" t="e">
        <f>VLOOKUP(A36,AUTODIAGNÓSTICO!$A$9:$J$69,3,0)</f>
        <v>#N/A</v>
      </c>
      <c r="C36" s="48" t="e">
        <f>VLOOKUP(A36,AUTODIAGNÓSTICO!A29:J89,6,0)</f>
        <v>#N/A</v>
      </c>
      <c r="D36" s="48" t="e">
        <f>VLOOKUP(A36,AUTODIAGNÓSTICO!A29:J89,8,0)</f>
        <v>#N/A</v>
      </c>
      <c r="E36" s="75" t="e">
        <f>VLOOKUP(A36,AUTODIAGNÓSTICO!$A$9:$J$69,9,0)</f>
        <v>#N/A</v>
      </c>
      <c r="F36" s="106" t="s">
        <v>289</v>
      </c>
      <c r="G36" s="106" t="s">
        <v>290</v>
      </c>
      <c r="H36" s="106" t="s">
        <v>291</v>
      </c>
      <c r="I36" s="106" t="s">
        <v>242</v>
      </c>
      <c r="J36" s="106" t="s">
        <v>275</v>
      </c>
      <c r="K36" s="108">
        <v>44980</v>
      </c>
      <c r="L36" s="108">
        <v>44981</v>
      </c>
    </row>
    <row r="37" spans="1:12" ht="90" x14ac:dyDescent="0.25">
      <c r="A37" s="47">
        <v>22</v>
      </c>
      <c r="B37" s="48" t="e">
        <f>VLOOKUP(A37,AUTODIAGNÓSTICO!$A$9:$J$69,3,0)</f>
        <v>#N/A</v>
      </c>
      <c r="C37" s="48" t="e">
        <f>VLOOKUP(A37,AUTODIAGNÓSTICO!A30:J90,6,0)</f>
        <v>#N/A</v>
      </c>
      <c r="D37" s="48" t="e">
        <f>VLOOKUP(A37,AUTODIAGNÓSTICO!A30:J90,8,0)</f>
        <v>#N/A</v>
      </c>
      <c r="E37" s="75" t="e">
        <f>VLOOKUP(A37,AUTODIAGNÓSTICO!$A$9:$J$69,9,0)</f>
        <v>#N/A</v>
      </c>
      <c r="F37" s="106" t="s">
        <v>292</v>
      </c>
      <c r="G37" s="106" t="s">
        <v>293</v>
      </c>
      <c r="H37" s="106" t="s">
        <v>294</v>
      </c>
      <c r="I37" s="106" t="s">
        <v>295</v>
      </c>
      <c r="J37" s="106" t="s">
        <v>275</v>
      </c>
      <c r="K37" s="108">
        <v>44980</v>
      </c>
      <c r="L37" s="108">
        <v>44982</v>
      </c>
    </row>
    <row r="38" spans="1:12" ht="105" x14ac:dyDescent="0.25">
      <c r="A38" s="47">
        <v>23</v>
      </c>
      <c r="B38" s="48" t="e">
        <f>VLOOKUP(A38,AUTODIAGNÓSTICO!$A$9:$J$69,3,0)</f>
        <v>#N/A</v>
      </c>
      <c r="C38" s="48" t="e">
        <f>VLOOKUP(A38,AUTODIAGNÓSTICO!A31:J91,6,0)</f>
        <v>#N/A</v>
      </c>
      <c r="D38" s="48" t="e">
        <f>VLOOKUP(A38,AUTODIAGNÓSTICO!A31:J91,8,0)</f>
        <v>#N/A</v>
      </c>
      <c r="E38" s="75" t="e">
        <f>VLOOKUP(A38,AUTODIAGNÓSTICO!$A$9:$J$69,9,0)</f>
        <v>#N/A</v>
      </c>
      <c r="F38" s="106" t="s">
        <v>296</v>
      </c>
      <c r="G38" s="106" t="s">
        <v>297</v>
      </c>
      <c r="H38" s="106" t="s">
        <v>298</v>
      </c>
      <c r="I38" s="106" t="s">
        <v>299</v>
      </c>
      <c r="J38" s="106" t="s">
        <v>275</v>
      </c>
      <c r="K38" s="108">
        <v>44983</v>
      </c>
      <c r="L38" s="108">
        <v>44984</v>
      </c>
    </row>
    <row r="39" spans="1:12" ht="135" x14ac:dyDescent="0.25">
      <c r="A39" s="47">
        <v>24</v>
      </c>
      <c r="B39" s="48" t="e">
        <f>VLOOKUP(A39,AUTODIAGNÓSTICO!$A$9:$J$69,3,0)</f>
        <v>#N/A</v>
      </c>
      <c r="C39" s="48" t="e">
        <f>VLOOKUP(A39,AUTODIAGNÓSTICO!A32:J92,6,0)</f>
        <v>#N/A</v>
      </c>
      <c r="D39" s="48" t="e">
        <f>VLOOKUP(A39,AUTODIAGNÓSTICO!A32:J92,8,0)</f>
        <v>#N/A</v>
      </c>
      <c r="E39" s="75" t="e">
        <f>VLOOKUP(A39,AUTODIAGNÓSTICO!$A$9:$J$69,9,0)</f>
        <v>#N/A</v>
      </c>
      <c r="F39" s="106" t="s">
        <v>300</v>
      </c>
      <c r="G39" s="106" t="s">
        <v>301</v>
      </c>
      <c r="H39" s="106" t="s">
        <v>302</v>
      </c>
      <c r="I39" s="106" t="s">
        <v>303</v>
      </c>
      <c r="J39" s="106" t="s">
        <v>275</v>
      </c>
      <c r="K39" s="109">
        <v>44984</v>
      </c>
      <c r="L39" s="109">
        <v>44984</v>
      </c>
    </row>
    <row r="40" spans="1:12" ht="105" x14ac:dyDescent="0.25">
      <c r="A40" s="47">
        <v>25</v>
      </c>
      <c r="B40" s="48" t="e">
        <f>VLOOKUP(A40,AUTODIAGNÓSTICO!$A$9:$J$69,3,0)</f>
        <v>#N/A</v>
      </c>
      <c r="C40" s="48" t="e">
        <f>VLOOKUP(A40,AUTODIAGNÓSTICO!A33:J93,6,0)</f>
        <v>#N/A</v>
      </c>
      <c r="D40" s="48" t="e">
        <f>VLOOKUP(A40,AUTODIAGNÓSTICO!A33:J93,8,0)</f>
        <v>#N/A</v>
      </c>
      <c r="E40" s="75" t="e">
        <f>VLOOKUP(A40,AUTODIAGNÓSTICO!$A$9:$J$69,9,0)</f>
        <v>#N/A</v>
      </c>
      <c r="F40" s="106" t="s">
        <v>304</v>
      </c>
      <c r="G40" s="106" t="s">
        <v>305</v>
      </c>
      <c r="H40" s="106" t="s">
        <v>306</v>
      </c>
      <c r="I40" s="106" t="s">
        <v>307</v>
      </c>
      <c r="J40" s="106" t="s">
        <v>275</v>
      </c>
      <c r="K40" s="109">
        <v>44985</v>
      </c>
      <c r="L40" s="109">
        <v>44985</v>
      </c>
    </row>
    <row r="41" spans="1:12" ht="75" x14ac:dyDescent="0.25">
      <c r="A41" s="47">
        <v>26</v>
      </c>
      <c r="B41" s="48" t="e">
        <f>VLOOKUP(A41,AUTODIAGNÓSTICO!$A$9:$J$69,3,0)</f>
        <v>#N/A</v>
      </c>
      <c r="C41" s="48" t="e">
        <f>VLOOKUP(A41,AUTODIAGNÓSTICO!A34:J94,6,0)</f>
        <v>#N/A</v>
      </c>
      <c r="D41" s="48" t="e">
        <f>VLOOKUP(A41,AUTODIAGNÓSTICO!A34:J94,8,0)</f>
        <v>#N/A</v>
      </c>
      <c r="E41" s="75" t="e">
        <f>VLOOKUP(A41,AUTODIAGNÓSTICO!$A$9:$J$69,9,0)</f>
        <v>#N/A</v>
      </c>
      <c r="F41" s="106" t="s">
        <v>308</v>
      </c>
      <c r="G41" s="106" t="s">
        <v>309</v>
      </c>
      <c r="H41" s="106" t="s">
        <v>310</v>
      </c>
      <c r="I41" s="106" t="s">
        <v>295</v>
      </c>
      <c r="J41" s="106" t="s">
        <v>311</v>
      </c>
      <c r="K41" s="109">
        <v>44985</v>
      </c>
      <c r="L41" s="109">
        <v>44985</v>
      </c>
    </row>
    <row r="42" spans="1:12" ht="60" x14ac:dyDescent="0.25">
      <c r="A42" s="47">
        <v>27</v>
      </c>
      <c r="B42" s="48" t="e">
        <f>VLOOKUP(A42,AUTODIAGNÓSTICO!$A$9:$J$69,3,0)</f>
        <v>#N/A</v>
      </c>
      <c r="C42" s="48" t="e">
        <f>VLOOKUP(A42,AUTODIAGNÓSTICO!A35:J95,6,0)</f>
        <v>#N/A</v>
      </c>
      <c r="D42" s="48" t="e">
        <f>VLOOKUP(A42,AUTODIAGNÓSTICO!A35:J95,8,0)</f>
        <v>#N/A</v>
      </c>
      <c r="E42" s="75" t="e">
        <f>VLOOKUP(A42,AUTODIAGNÓSTICO!$A$9:$J$69,9,0)</f>
        <v>#N/A</v>
      </c>
      <c r="F42" s="106" t="s">
        <v>312</v>
      </c>
      <c r="G42" s="106" t="s">
        <v>313</v>
      </c>
      <c r="H42" s="106" t="s">
        <v>314</v>
      </c>
      <c r="I42" s="106" t="s">
        <v>295</v>
      </c>
      <c r="J42" s="106" t="s">
        <v>315</v>
      </c>
      <c r="K42" s="109">
        <v>44985</v>
      </c>
      <c r="L42" s="109">
        <v>44985</v>
      </c>
    </row>
    <row r="43" spans="1:12" ht="90" x14ac:dyDescent="0.25">
      <c r="A43" s="47">
        <v>28</v>
      </c>
      <c r="B43" s="48" t="e">
        <f>VLOOKUP(A43,AUTODIAGNÓSTICO!$A$9:$J$69,3,0)</f>
        <v>#N/A</v>
      </c>
      <c r="C43" s="48" t="e">
        <f>VLOOKUP(A43,AUTODIAGNÓSTICO!A36:J96,6,0)</f>
        <v>#N/A</v>
      </c>
      <c r="D43" s="48" t="e">
        <f>VLOOKUP(A43,AUTODIAGNÓSTICO!A36:J96,8,0)</f>
        <v>#N/A</v>
      </c>
      <c r="E43" s="75" t="e">
        <f>VLOOKUP(A43,AUTODIAGNÓSTICO!$A$9:$J$69,9,0)</f>
        <v>#N/A</v>
      </c>
      <c r="F43" s="106" t="s">
        <v>316</v>
      </c>
      <c r="G43" s="106" t="s">
        <v>317</v>
      </c>
      <c r="H43" s="106" t="s">
        <v>318</v>
      </c>
      <c r="I43" s="106" t="s">
        <v>295</v>
      </c>
      <c r="J43" s="106" t="s">
        <v>315</v>
      </c>
      <c r="K43" s="109">
        <v>44985</v>
      </c>
      <c r="L43" s="109">
        <v>44985</v>
      </c>
    </row>
    <row r="44" spans="1:12" ht="60" x14ac:dyDescent="0.25">
      <c r="A44" s="47">
        <v>29</v>
      </c>
      <c r="B44" s="48" t="e">
        <f>VLOOKUP(A44,AUTODIAGNÓSTICO!$A$9:$J$69,3,0)</f>
        <v>#N/A</v>
      </c>
      <c r="C44" s="48" t="e">
        <f>VLOOKUP(A44,AUTODIAGNÓSTICO!A37:J97,6,0)</f>
        <v>#N/A</v>
      </c>
      <c r="D44" s="48" t="e">
        <f>VLOOKUP(A44,AUTODIAGNÓSTICO!A37:J97,8,0)</f>
        <v>#N/A</v>
      </c>
      <c r="E44" s="75" t="e">
        <f>VLOOKUP(A44,AUTODIAGNÓSTICO!$A$9:$J$69,9,0)</f>
        <v>#N/A</v>
      </c>
      <c r="F44" s="106" t="s">
        <v>319</v>
      </c>
      <c r="G44" s="106" t="s">
        <v>320</v>
      </c>
      <c r="H44" s="106" t="s">
        <v>321</v>
      </c>
      <c r="I44" s="106" t="s">
        <v>322</v>
      </c>
      <c r="J44" s="106" t="s">
        <v>315</v>
      </c>
      <c r="K44" s="109">
        <v>44991</v>
      </c>
      <c r="L44" s="109">
        <v>45002</v>
      </c>
    </row>
    <row r="45" spans="1:12" ht="60" x14ac:dyDescent="0.25">
      <c r="A45" s="47">
        <v>30</v>
      </c>
      <c r="B45" s="48" t="e">
        <f>VLOOKUP(A45,AUTODIAGNÓSTICO!$A$9:$J$69,3,0)</f>
        <v>#N/A</v>
      </c>
      <c r="C45" s="48" t="e">
        <f>VLOOKUP(A45,AUTODIAGNÓSTICO!A38:J98,6,0)</f>
        <v>#N/A</v>
      </c>
      <c r="D45" s="48" t="e">
        <f>VLOOKUP(A45,AUTODIAGNÓSTICO!A38:J98,8,0)</f>
        <v>#N/A</v>
      </c>
      <c r="E45" s="75" t="e">
        <f>VLOOKUP(A45,AUTODIAGNÓSTICO!$A$9:$J$69,9,0)</f>
        <v>#N/A</v>
      </c>
      <c r="F45" s="106" t="s">
        <v>319</v>
      </c>
      <c r="G45" s="106" t="s">
        <v>320</v>
      </c>
      <c r="H45" s="106" t="s">
        <v>323</v>
      </c>
      <c r="I45" s="106" t="s">
        <v>322</v>
      </c>
      <c r="J45" s="106" t="s">
        <v>315</v>
      </c>
      <c r="K45" s="109">
        <v>44991</v>
      </c>
      <c r="L45" s="109">
        <v>45002</v>
      </c>
    </row>
    <row r="46" spans="1:12" ht="60" x14ac:dyDescent="0.25">
      <c r="A46" s="47">
        <v>31</v>
      </c>
      <c r="B46" s="48" t="e">
        <f>VLOOKUP(A46,AUTODIAGNÓSTICO!$A$9:$J$69,3,0)</f>
        <v>#N/A</v>
      </c>
      <c r="C46" s="48" t="e">
        <f>VLOOKUP(A46,AUTODIAGNÓSTICO!A39:J99,6,0)</f>
        <v>#N/A</v>
      </c>
      <c r="D46" s="48" t="e">
        <f>VLOOKUP(A46,AUTODIAGNÓSTICO!A39:J99,8,0)</f>
        <v>#N/A</v>
      </c>
      <c r="E46" s="75" t="e">
        <f>VLOOKUP(A46,AUTODIAGNÓSTICO!$A$9:$J$69,9,0)</f>
        <v>#N/A</v>
      </c>
      <c r="F46" s="106" t="s">
        <v>319</v>
      </c>
      <c r="G46" s="106" t="s">
        <v>324</v>
      </c>
      <c r="H46" s="106" t="s">
        <v>325</v>
      </c>
      <c r="I46" s="106" t="s">
        <v>326</v>
      </c>
      <c r="J46" s="106" t="s">
        <v>315</v>
      </c>
      <c r="K46" s="109">
        <v>44991</v>
      </c>
      <c r="L46" s="109">
        <v>45002</v>
      </c>
    </row>
    <row r="47" spans="1:12" ht="105" x14ac:dyDescent="0.25">
      <c r="A47" s="47">
        <v>32</v>
      </c>
      <c r="B47" s="48" t="e">
        <f>VLOOKUP(A47,AUTODIAGNÓSTICO!$A$9:$J$69,3,0)</f>
        <v>#N/A</v>
      </c>
      <c r="C47" s="48" t="e">
        <f>VLOOKUP(A47,AUTODIAGNÓSTICO!A40:J100,6,0)</f>
        <v>#N/A</v>
      </c>
      <c r="D47" s="48" t="e">
        <f>VLOOKUP(A47,AUTODIAGNÓSTICO!A40:J100,8,0)</f>
        <v>#N/A</v>
      </c>
      <c r="E47" s="75" t="e">
        <f>VLOOKUP(A47,AUTODIAGNÓSTICO!$A$9:$J$69,9,0)</f>
        <v>#N/A</v>
      </c>
      <c r="F47" s="106" t="s">
        <v>327</v>
      </c>
      <c r="G47" s="106" t="s">
        <v>328</v>
      </c>
      <c r="H47" s="106" t="s">
        <v>329</v>
      </c>
      <c r="I47" s="106" t="s">
        <v>322</v>
      </c>
      <c r="J47" s="106" t="s">
        <v>315</v>
      </c>
      <c r="K47" s="109">
        <v>44991</v>
      </c>
      <c r="L47" s="109">
        <v>45002</v>
      </c>
    </row>
    <row r="48" spans="1:12" ht="60" x14ac:dyDescent="0.25">
      <c r="A48" s="47">
        <v>33</v>
      </c>
      <c r="B48" s="48" t="e">
        <f>VLOOKUP(A48,AUTODIAGNÓSTICO!$A$9:$J$69,3,0)</f>
        <v>#N/A</v>
      </c>
      <c r="C48" s="48" t="e">
        <f>VLOOKUP(A48,AUTODIAGNÓSTICO!A41:J101,6,0)</f>
        <v>#N/A</v>
      </c>
      <c r="D48" s="48" t="e">
        <f>VLOOKUP(A48,AUTODIAGNÓSTICO!A41:J101,8,0)</f>
        <v>#N/A</v>
      </c>
      <c r="E48" s="75" t="e">
        <f>VLOOKUP(A48,AUTODIAGNÓSTICO!$A$9:$J$69,9,0)</f>
        <v>#N/A</v>
      </c>
      <c r="F48" s="106" t="s">
        <v>319</v>
      </c>
      <c r="G48" s="106" t="s">
        <v>330</v>
      </c>
      <c r="H48" s="106" t="s">
        <v>331</v>
      </c>
      <c r="I48" s="106" t="s">
        <v>322</v>
      </c>
      <c r="J48" s="106" t="s">
        <v>315</v>
      </c>
      <c r="K48" s="109">
        <v>44991</v>
      </c>
      <c r="L48" s="109">
        <v>45002</v>
      </c>
    </row>
    <row r="49" spans="1:12" ht="45" x14ac:dyDescent="0.25">
      <c r="A49" s="47">
        <v>34</v>
      </c>
      <c r="B49" s="48" t="e">
        <f>VLOOKUP(A49,AUTODIAGNÓSTICO!$A$9:$J$69,3,0)</f>
        <v>#N/A</v>
      </c>
      <c r="C49" s="48" t="e">
        <f>VLOOKUP(A49,AUTODIAGNÓSTICO!A42:J102,6,0)</f>
        <v>#N/A</v>
      </c>
      <c r="D49" s="48" t="e">
        <f>VLOOKUP(A49,AUTODIAGNÓSTICO!A42:J102,8,0)</f>
        <v>#N/A</v>
      </c>
      <c r="E49" s="75" t="e">
        <f>VLOOKUP(A49,AUTODIAGNÓSTICO!$A$9:$J$69,9,0)</f>
        <v>#N/A</v>
      </c>
      <c r="F49" s="106" t="s">
        <v>332</v>
      </c>
      <c r="G49" s="106" t="s">
        <v>333</v>
      </c>
      <c r="H49" s="106" t="s">
        <v>334</v>
      </c>
      <c r="I49" s="106" t="s">
        <v>322</v>
      </c>
      <c r="J49" s="106" t="s">
        <v>315</v>
      </c>
      <c r="K49" s="109">
        <v>44991</v>
      </c>
      <c r="L49" s="109">
        <v>45002</v>
      </c>
    </row>
    <row r="50" spans="1:12" ht="60" x14ac:dyDescent="0.25">
      <c r="A50" s="47">
        <v>35</v>
      </c>
      <c r="B50" s="48" t="e">
        <f>VLOOKUP(A50,AUTODIAGNÓSTICO!$A$9:$J$69,3,0)</f>
        <v>#N/A</v>
      </c>
      <c r="C50" s="48" t="e">
        <f>VLOOKUP(A50,AUTODIAGNÓSTICO!A43:J103,6,0)</f>
        <v>#N/A</v>
      </c>
      <c r="D50" s="48" t="e">
        <f>VLOOKUP(A50,AUTODIAGNÓSTICO!A43:J103,8,0)</f>
        <v>#N/A</v>
      </c>
      <c r="E50" s="75" t="e">
        <f>VLOOKUP(A50,AUTODIAGNÓSTICO!$A$9:$J$69,9,0)</f>
        <v>#N/A</v>
      </c>
      <c r="F50" s="106" t="s">
        <v>319</v>
      </c>
      <c r="G50" s="106" t="s">
        <v>335</v>
      </c>
      <c r="H50" s="106" t="s">
        <v>336</v>
      </c>
      <c r="I50" s="106" t="s">
        <v>322</v>
      </c>
      <c r="J50" s="106" t="s">
        <v>315</v>
      </c>
      <c r="K50" s="109">
        <v>44992</v>
      </c>
      <c r="L50" s="109">
        <v>45002</v>
      </c>
    </row>
    <row r="51" spans="1:12" ht="60" x14ac:dyDescent="0.25">
      <c r="A51" s="47">
        <v>36</v>
      </c>
      <c r="B51" s="48" t="e">
        <f>VLOOKUP(A51,AUTODIAGNÓSTICO!$A$9:$J$69,3,0)</f>
        <v>#N/A</v>
      </c>
      <c r="C51" s="48" t="e">
        <f>VLOOKUP(A51,AUTODIAGNÓSTICO!A44:J104,6,0)</f>
        <v>#N/A</v>
      </c>
      <c r="D51" s="48" t="e">
        <f>VLOOKUP(A51,AUTODIAGNÓSTICO!A44:J104,8,0)</f>
        <v>#N/A</v>
      </c>
      <c r="E51" s="75" t="e">
        <f>VLOOKUP(A51,AUTODIAGNÓSTICO!$A$9:$J$69,9,0)</f>
        <v>#N/A</v>
      </c>
      <c r="F51" s="106" t="s">
        <v>319</v>
      </c>
      <c r="G51" s="106" t="s">
        <v>337</v>
      </c>
      <c r="H51" s="106" t="s">
        <v>338</v>
      </c>
      <c r="I51" s="106" t="s">
        <v>322</v>
      </c>
      <c r="J51" s="106" t="s">
        <v>315</v>
      </c>
      <c r="K51" s="109">
        <v>45020</v>
      </c>
      <c r="L51" s="109">
        <v>45023</v>
      </c>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MYRIAM LASSO MONSALVE</cp:lastModifiedBy>
  <cp:lastPrinted>2021-12-27T19:55:26Z</cp:lastPrinted>
  <dcterms:created xsi:type="dcterms:W3CDTF">2021-11-16T13:51:36Z</dcterms:created>
  <dcterms:modified xsi:type="dcterms:W3CDTF">2024-05-28T16:50:38Z</dcterms:modified>
</cp:coreProperties>
</file>