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6784AE95-EC43-4FE2-8DEC-3BDE2488BD3E}" xr6:coauthVersionLast="47" xr6:coauthVersionMax="47" xr10:uidLastSave="{00000000-0000-0000-0000-000000000000}"/>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E11" i="3" s="1"/>
  <c r="D9" i="1"/>
  <c r="D28" i="1"/>
  <c r="D56" i="1"/>
  <c r="G56" i="1"/>
  <c r="G9" i="1" l="1"/>
  <c r="D65" i="1" l="1"/>
  <c r="G10" i="1"/>
  <c r="G13" i="1"/>
  <c r="G15" i="1"/>
  <c r="G28" i="1"/>
  <c r="A9" i="1"/>
  <c r="A10" i="1" l="1"/>
  <c r="A11" i="1" l="1"/>
  <c r="A12" i="1" l="1"/>
  <c r="D16" i="4" l="1"/>
  <c r="E16" i="4"/>
  <c r="A13" i="1"/>
  <c r="C16" i="4" l="1"/>
  <c r="B16" i="4"/>
  <c r="E17" i="4"/>
  <c r="A14" i="1"/>
  <c r="B17" i="4" s="1"/>
  <c r="C11" i="3"/>
  <c r="C17" i="4" l="1"/>
  <c r="D17" i="4"/>
  <c r="E18" i="4"/>
  <c r="A15" i="1"/>
  <c r="B18" i="4" s="1"/>
  <c r="G65"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B20" i="4" l="1"/>
  <c r="E20" i="4"/>
  <c r="C20" i="4"/>
  <c r="C21" i="4"/>
  <c r="A18" i="1"/>
  <c r="A19" i="1" s="1"/>
  <c r="F15" i="2"/>
  <c r="E12" i="3"/>
  <c r="F105" i="2"/>
  <c r="G21" i="1"/>
  <c r="G63" i="2"/>
  <c r="F37" i="2"/>
  <c r="F36" i="2"/>
  <c r="F38" i="2"/>
  <c r="G81" i="2"/>
  <c r="G35" i="1"/>
  <c r="G82" i="2" s="1"/>
  <c r="G38" i="1"/>
  <c r="G83" i="2" s="1"/>
  <c r="G41" i="1"/>
  <c r="G84" i="2" s="1"/>
  <c r="B22" i="4" l="1"/>
  <c r="B21" i="4"/>
  <c r="D22" i="4"/>
  <c r="E21" i="4"/>
  <c r="D21" i="4"/>
  <c r="C22" i="4"/>
  <c r="A20" i="1"/>
  <c r="G64" i="2"/>
  <c r="G62" i="2"/>
  <c r="G61" i="2"/>
  <c r="A21" i="1" l="1"/>
  <c r="A22" i="1" s="1"/>
  <c r="G60" i="2"/>
  <c r="A23" i="1" l="1"/>
  <c r="F35" i="2"/>
  <c r="A24" i="1" l="1"/>
  <c r="A25" i="1" l="1"/>
  <c r="A26" i="1" l="1"/>
  <c r="A27" i="1" s="1"/>
  <c r="D23" i="4" s="1"/>
  <c r="C23" i="4" l="1"/>
  <c r="B23" i="4"/>
  <c r="A28" i="1"/>
  <c r="A29" i="1" s="1"/>
  <c r="A30" i="1" l="1"/>
  <c r="C24" i="4" s="1"/>
  <c r="B24" i="4" l="1"/>
  <c r="D24" i="4"/>
  <c r="A31" i="1"/>
  <c r="B25" i="4" l="1"/>
  <c r="D25" i="4"/>
  <c r="C25" i="4"/>
  <c r="A32" i="1"/>
  <c r="C26" i="4" l="1"/>
  <c r="D26" i="4"/>
  <c r="B26" i="4"/>
  <c r="A33" i="1"/>
  <c r="A34" i="1" l="1"/>
  <c r="B27" i="4" l="1"/>
  <c r="C27" i="4"/>
  <c r="D27" i="4"/>
  <c r="A35" i="1"/>
  <c r="A36" i="1" l="1"/>
  <c r="D28" i="4" s="1"/>
  <c r="C28" i="4" l="1"/>
  <c r="A37" i="1"/>
  <c r="D29" i="4" s="1"/>
  <c r="C29" i="4" l="1"/>
  <c r="A38" i="1"/>
  <c r="A39" i="1" l="1"/>
  <c r="C30" i="4" s="1"/>
  <c r="D30" i="4" l="1"/>
  <c r="A40" i="1"/>
  <c r="C31" i="4" s="1"/>
  <c r="D31" i="4" l="1"/>
  <c r="A41" i="1"/>
  <c r="A42" i="1" l="1"/>
  <c r="D32" i="4" s="1"/>
  <c r="C32" i="4" l="1"/>
  <c r="A43" i="1"/>
  <c r="A44" i="1" l="1"/>
  <c r="A45" i="1" l="1"/>
  <c r="D33" i="4" l="1"/>
  <c r="C33" i="4"/>
  <c r="A46" i="1"/>
  <c r="C34" i="4" s="1"/>
  <c r="D34" i="4" l="1"/>
  <c r="A47" i="1"/>
  <c r="A48" i="1" l="1"/>
  <c r="D35" i="4" s="1"/>
  <c r="C35" i="4" l="1"/>
  <c r="A49" i="1"/>
  <c r="C36" i="4" l="1"/>
  <c r="D36" i="4"/>
  <c r="A50" i="1"/>
  <c r="A51" i="1" l="1"/>
  <c r="A52" i="1" l="1"/>
  <c r="A53" i="1" l="1"/>
  <c r="D37" i="4" l="1"/>
  <c r="A54" i="1"/>
  <c r="A55" i="1" l="1"/>
  <c r="A56" i="1" l="1"/>
  <c r="C38" i="4" s="1"/>
  <c r="A57" i="1" l="1"/>
  <c r="D39" i="4" l="1"/>
  <c r="A58" i="1"/>
  <c r="C40" i="4" s="1"/>
  <c r="D40" i="4" l="1"/>
  <c r="A59" i="1"/>
  <c r="C41" i="4" s="1"/>
  <c r="A60" i="1" l="1"/>
  <c r="C42" i="4" s="1"/>
  <c r="A61" i="1" l="1"/>
  <c r="C43" i="4" s="1"/>
  <c r="A62" i="1" l="1"/>
  <c r="C44" i="4" l="1"/>
  <c r="D44" i="4"/>
  <c r="A63" i="1"/>
  <c r="C45" i="4" s="1"/>
  <c r="D45" i="4" l="1"/>
  <c r="A64" i="1"/>
  <c r="D46" i="4" s="1"/>
  <c r="C46" i="4" l="1"/>
  <c r="A65" i="1"/>
  <c r="A66" i="1" l="1"/>
  <c r="A67" i="1" l="1"/>
  <c r="D47" i="4" s="1"/>
  <c r="A68" i="1" l="1"/>
  <c r="D48" i="4" l="1"/>
  <c r="C48" i="4"/>
  <c r="A69" i="1"/>
  <c r="C49" i="4" s="1"/>
  <c r="C39" i="4" l="1"/>
  <c r="C37" i="4"/>
  <c r="D38" i="4"/>
  <c r="C47" i="4"/>
  <c r="D49" i="4"/>
  <c r="D50" i="4"/>
  <c r="C50" i="4"/>
  <c r="C51" i="4"/>
  <c r="D51" i="4"/>
  <c r="C54" i="4"/>
  <c r="D41" i="4"/>
  <c r="C52" i="4"/>
  <c r="C53" i="4"/>
  <c r="D53" i="4"/>
  <c r="D54" i="4"/>
  <c r="D42" i="4"/>
  <c r="D43" i="4"/>
  <c r="D52" i="4"/>
  <c r="C69" i="4"/>
  <c r="C55" i="4"/>
  <c r="D55" i="4"/>
  <c r="D56" i="4"/>
  <c r="C56" i="4"/>
  <c r="D57" i="4"/>
  <c r="C58" i="4"/>
  <c r="D58" i="4"/>
  <c r="C57" i="4"/>
  <c r="D59" i="4"/>
  <c r="C59" i="4"/>
  <c r="D61" i="4"/>
  <c r="C60" i="4"/>
  <c r="D60" i="4"/>
  <c r="C61" i="4"/>
  <c r="C62" i="4"/>
  <c r="D62" i="4"/>
  <c r="D63" i="4"/>
  <c r="C63" i="4"/>
  <c r="D64" i="4"/>
  <c r="C64" i="4"/>
  <c r="C65" i="4"/>
  <c r="D65" i="4"/>
  <c r="D66" i="4"/>
  <c r="C66" i="4"/>
  <c r="C67" i="4"/>
  <c r="D67" i="4"/>
  <c r="C68" i="4"/>
  <c r="D68" i="4"/>
  <c r="D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<sst xmlns="http://schemas.openxmlformats.org/spreadsheetml/2006/main" count="432" uniqueCount="268">
  <si>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</si>
  <si>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</si>
  <si>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</si>
  <si>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</si>
  <si>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</si>
  <si>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</si>
  <si>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</si>
  <si>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</si>
  <si>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</si>
  <si>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</si>
  <si>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</si>
  <si>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</si>
  <si>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</si>
  <si>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</si>
  <si>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</si>
  <si>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</si>
  <si>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</si>
  <si>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</si>
  <si>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</si>
  <si>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</si>
  <si>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</si>
  <si>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</si>
  <si>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</si>
  <si>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</si>
  <si>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</si>
  <si>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</si>
  <si>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</si>
  <si>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</si>
  <si>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</si>
  <si>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</si>
  <si>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</si>
  <si>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</si>
  <si>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</si>
  <si>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</si>
  <si>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</si>
  <si>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</si>
  <si>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</si>
  <si>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</si>
  <si>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</si>
  <si>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</si>
  <si>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</si>
  <si>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</si>
  <si>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</si>
  <si>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</si>
  <si>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</si>
  <si>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</si>
  <si>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</si>
  <si>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</si>
  <si>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</si>
  <si>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</si>
  <si>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</si>
  <si>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</si>
  <si>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</si>
  <si>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</si>
  <si>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</si>
  <si>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</si>
  <si>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</si>
  <si>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</si>
  <si>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</si>
  <si>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</si>
  <si>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</si>
  <si>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</si>
  <si>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</si>
  <si>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</si>
  <si>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</si>
  <si>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</si>
  <si>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</si>
  <si>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</si>
  <si>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</si>
  <si>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</si>
  <si>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</si>
  <si>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</si>
  <si>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</si>
  <si>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</si>
  <si>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</si>
  <si>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</si>
  <si>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</si>
  <si>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</si>
  <si>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</si>
  <si>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</si>
  <si>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</si>
  <si>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</si>
  <si>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</si>
  <si>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</si>
  <si>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</si>
  <si>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</si>
  <si>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</si>
  <si>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</si>
  <si>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</si>
  <si>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</si>
  <si>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</si>
  <si>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</si>
  <si>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</si>
  <si>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</si>
  <si>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</si>
  <si>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</si>
  <si>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</si>
  <si>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</si>
  <si>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</si>
  <si>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</si>
  <si>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</si>
  <si>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</si>
  <si>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</si>
  <si>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</si>
  <si>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</si>
  <si>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</si>
  <si>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</si>
  <si>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</si>
  <si>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</si>
  <si>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</si>
  <si>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</si>
  <si>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</si>
  <si>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</si>
  <si>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</si>
  <si>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</si>
  <si>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</si>
  <si>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</si>
  <si>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</si>
  <si>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</si>
  <si>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</si>
  <si>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</si>
  <si>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</si>
  <si>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</si>
  <si>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</si>
  <si>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</si>
  <si>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</si>
  <si>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</si>
  <si>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</si>
  <si>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</si>
  <si>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</si>
  <si>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</si>
  <si>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</si>
  <si>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</si>
  <si>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</si>
  <si>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</si>
  <si>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</si>
  <si>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</si>
  <si>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</si>
  <si>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</si>
  <si>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</si>
  <si>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</si>
  <si>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</si>
  <si>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</si>
  <si>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</si>
  <si>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</si>
  <si>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</si>
  <si>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</si>
  <si>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</si>
  <si>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</si>
  <si>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</si>
  <si>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</si>
  <si>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</si>
  <si>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</si>
  <si>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</si>
  <si>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</si>
  <si>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</si>
  <si>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</si>
  <si>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</si>
  <si>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</si>
  <si>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</si>
  <si>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</si>
  <si>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</si>
  <si>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</si>
  <si>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</si>
  <si>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</si>
  <si>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</si>
  <si>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</si>
  <si>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</si>
  <si>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</si>
  <si>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</si>
  <si>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</si>
  <si>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</si>
  <si>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</si>
  <si>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</si>
  <si>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</si>
  <si>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</si>
  <si>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</si>
  <si>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</si>
  <si>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</si>
  <si>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</si>
  <si>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</si>
  <si>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</si>
  <si>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</si>
  <si>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</si>
  <si>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</si>
  <si>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</si>
  <si>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</si>
  <si>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</si>
  <si>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</si>
  <si>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</si>
  <si>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</si>
  <si>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</si>
  <si>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</si>
  <si>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</si>
  <si>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</si>
  <si>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</si>
  <si>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</si>
  <si>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</si>
  <si>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</si>
  <si>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</si>
  <si>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</si>
  <si>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</si>
  <si>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</si>
  <si>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</si>
  <si>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</si>
  <si>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</si>
  <si>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</si>
  <si>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</si>
  <si>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</si>
  <si>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</si>
  <si>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</si>
  <si>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</si>
  <si>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</si>
  <si>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</si>
  <si>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</si>
  <si>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del establecimiento educativo durante la vigencia.</t>
  </si>
  <si>
    <t>Aplicar la evaluación de la estrategia rendición de cuentas</t>
  </si>
  <si>
    <t>PUNTAJE
(1-100)</t>
  </si>
  <si>
    <t>Fortalecer el proceso de rendición de cuentas optando por la realización de actividades compartidas entre los participantes con el propósito de una satisfacción y credibilidad plena de los reultados del evento de rendición de cuentas</t>
  </si>
  <si>
    <t>Facilitar la participación de las comunidades en el evento de rendición de cuentas, fortaleciendo los espacios de
interlocución y comunicación entre las partes interesadas
 en conocer los resultados de la gestión en labúsqueda de la transparencia, eficiencia y confianza en el manejo de los recursos por parte del Establecimiento Educativo.</t>
  </si>
  <si>
    <t>Aspectos a mejorar, en cada una de las etapas delproceso de rendición de cuentas.</t>
  </si>
  <si>
    <t>Realizar el diagnóstico acerca de las
debilidades y fortalezas que tiene actualmente  el proceso
de rendición de cuentas en el Centro Educativo Agua Blanca.</t>
  </si>
  <si>
    <t xml:space="preserve">Identificary fortalecer espacios de participación de la comunidad educativa. </t>
  </si>
  <si>
    <t xml:space="preserve">Divulgar de manera clara y transparente la
gestión del Centro Educativo, a través de los diferentes
medios de comunicación con que se cuenta .
</t>
  </si>
  <si>
    <t>Efectuar mejoras el proceso rendición de cuentas a
partir de las evaluaciones realizadas con los participantes en el evento de rendición de cuentas.</t>
  </si>
  <si>
    <t>Desarrollar espacios de diálogo con las partes interesadas que posibiliten el control social a la gestión pública y la participación enla toma de decisiones.</t>
  </si>
  <si>
    <t>Listado defortalezas y debilidades.</t>
  </si>
  <si>
    <t>Realizar el diagnóstico.</t>
  </si>
  <si>
    <t>Docentes del CER.</t>
  </si>
  <si>
    <t>Identificar y etablecer canales de publicación y difusión.</t>
  </si>
  <si>
    <t>Clase y número de canales</t>
  </si>
  <si>
    <t>Trabajo en equipo, selección de canales de comnicación</t>
  </si>
  <si>
    <t>Proyector, libreta e apuntes</t>
  </si>
  <si>
    <t>Equipo de docentes.</t>
  </si>
  <si>
    <t>listado de debilidades por mejorar</t>
  </si>
  <si>
    <t>Número de debilidades seleccionadas por orden de importancia.</t>
  </si>
  <si>
    <t>Revisar el auto diagnóstico, sacar debilidades de manerajerarquizada</t>
  </si>
  <si>
    <t>Videbeeng, librtas de apuntes,pc.</t>
  </si>
  <si>
    <t>Docentes .</t>
  </si>
  <si>
    <t>BUCARASICA</t>
  </si>
  <si>
    <t>VÍCTOR M. GRANADOS O.</t>
  </si>
  <si>
    <t>CENTRO EDCATIVO RURAL AGUA BLANCA.</t>
  </si>
  <si>
    <t>Contar con listado e debilidades y fortalezas que sirvan como base para fomular mejoras.</t>
  </si>
  <si>
    <t>USAR DIVERSOS MEDIOS PARA SENSIBILIZAR A LA COMUNIDAD EDUCATIVA, RESPECTO AL EVENTO DE RENDICION DE CUENTAS.</t>
  </si>
  <si>
    <t>Realizar conversatori  con el  equipo de trabajo sobre la rendiicón de cuentas y la importancia de dar a conocer la información a la comunidad educativa.</t>
  </si>
  <si>
    <t>Hay necesidad de hacer un análisis de las situaciones presentadas, clasificarlas y tratar mejoras en cada aspecto.</t>
  </si>
  <si>
    <t>Establecer metas y acividades para socializar los resultados del diagnostico realiado en cada lectividad</t>
  </si>
  <si>
    <t>Se organiza el equipo y se le capacita ocacionalmente.</t>
  </si>
  <si>
    <t>Tene más en cuenta el PMI, para formular metas y logros.</t>
  </si>
  <si>
    <t>Se reallizan conversatorios ocacionales, mas no hay una secuencia rigurosa de planeamiento.</t>
  </si>
  <si>
    <t>Se conforma el equipo de apoyo, con los líderes de cada gestión.</t>
  </si>
  <si>
    <t>Se formulan los objeticos para la audiencia, resaltamdo la importancia de la perticipación-</t>
  </si>
  <si>
    <t>Se elaboran y aplican formatos para recoger la opinion de los prticipantes.</t>
  </si>
  <si>
    <t>Se prepara la debida exposición, con datos claros, dando espacio para sugerencias e interroganes-</t>
  </si>
  <si>
    <t>Se recolectan los aportes y propuestas de la comunida, para hacer la debida explicación aclaratoria a cada interrogante.</t>
  </si>
  <si>
    <t>Se hace la respectiva evaluación tanto de la estrategia utilizada como del espacio ylos recursos utilizados.</t>
  </si>
  <si>
    <t>Se tienen en cuenta las sugerencias de la SED para llevar a cabo el ejercicio d rendición de cuentas.</t>
  </si>
  <si>
    <t>Se tienen en cuenta las dbilidades y/o falencias, como base para procurar las respectivas mejoras.</t>
  </si>
  <si>
    <t>Se tablce un tiempo y unas actividades.-</t>
  </si>
  <si>
    <t>Para  fecha, no se cuenta con los recursos de gratuidad, por lo tanto, no se tiene en cuenta el respectivo gasto.</t>
  </si>
  <si>
    <t xml:space="preserve">Mejorar el puntaje obtenido en el auto diagnóstico de rendición de cuentas por lo menos en 3 puntos  cada vez que se realice el ejercicio de rendición de cuentas.
</t>
  </si>
  <si>
    <t>Asistencia de un 70% en el eveno de rendición de cuentas.</t>
  </si>
  <si>
    <t>% de asistencia.</t>
  </si>
  <si>
    <t>Promoción de la participación.</t>
  </si>
  <si>
    <t>Informesobre el cumplimiento de metas plan de mejoramiento institucional (PMI),</t>
  </si>
  <si>
    <t>Informe.</t>
  </si>
  <si>
    <t>Elaboración de informes de la gestíón realizada.</t>
  </si>
  <si>
    <t>Director y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</si>
</sst>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theme="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6" fontId="0" fillId="0" borderId="1" xfId="0" applyNumberFormat="1" applyBorder="1" applyProtection="1">
      <protection locked="0"/>
    </xf>
    <xf numFmtId="14" fontId="5" fillId="5" borderId="1" xfId="0" applyNumberFormat="1" applyFont="1" applyFill="1" applyBorder="1" applyAlignment="1" applyProtection="1">
      <alignment horizontal="justify" vertical="center"/>
      <protection locked="0"/>
    </xf>
    <xf numFmtId="3"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hidden="1"/>
    </xf>
    <xf numFmtId="0" fontId="30" fillId="5" borderId="28" xfId="0" applyFont="1" applyFill="1" applyBorder="1" applyAlignment="1" applyProtection="1">
      <alignment horizontal="center" vertical="center"/>
      <protection hidden="1"/>
    </xf>
    <xf numFmtId="0" fontId="30" fillId="5" borderId="3"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8465512"/>
        <c:axId val="984662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62.131147540983605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8465512"/>
        <c:axId val="98466296"/>
      </c:scatterChart>
      <c:catAx>
        <c:axId val="9846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8466296"/>
        <c:crosses val="autoZero"/>
        <c:auto val="1"/>
        <c:lblAlgn val="ctr"/>
        <c:lblOffset val="100"/>
        <c:noMultiLvlLbl val="0"/>
      </c:catAx>
      <c:valAx>
        <c:axId val="98466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5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8467080"/>
        <c:axId val="984674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63.94736842105263</c:v>
                </c:pt>
                <c:pt idx="1">
                  <c:v>64.107142857142861</c:v>
                </c:pt>
                <c:pt idx="2">
                  <c:v>52.222222222222221</c:v>
                </c:pt>
                <c:pt idx="3">
                  <c:v>62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8467080"/>
        <c:axId val="98467472"/>
      </c:scatterChart>
      <c:catAx>
        <c:axId val="9846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8467472"/>
        <c:crosses val="autoZero"/>
        <c:auto val="1"/>
        <c:lblAlgn val="ctr"/>
        <c:lblOffset val="100"/>
        <c:noMultiLvlLbl val="0"/>
      </c:catAx>
      <c:valAx>
        <c:axId val="98467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7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8468256"/>
        <c:axId val="984686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53.333333333333336</c:v>
                </c:pt>
                <c:pt idx="2">
                  <c:v>60</c:v>
                </c:pt>
                <c:pt idx="3">
                  <c:v>65</c:v>
                </c:pt>
                <c:pt idx="4">
                  <c:v>67.857142857142861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8468256"/>
        <c:axId val="98468648"/>
      </c:scatterChart>
      <c:catAx>
        <c:axId val="9846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8468648"/>
        <c:crosses val="autoZero"/>
        <c:auto val="1"/>
        <c:lblAlgn val="ctr"/>
        <c:lblOffset val="100"/>
        <c:noMultiLvlLbl val="0"/>
      </c:catAx>
      <c:valAx>
        <c:axId val="98468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98462768"/>
        <c:axId val="1863917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62.857142857142854</c:v>
                </c:pt>
                <c:pt idx="1">
                  <c:v>60</c:v>
                </c:pt>
                <c:pt idx="2">
                  <c:v>65</c:v>
                </c:pt>
                <c:pt idx="3">
                  <c:v>73.333333333333329</c:v>
                </c:pt>
                <c:pt idx="4" formatCode="0.00">
                  <c:v>63.333333333333336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6391384"/>
        <c:axId val="186392168"/>
      </c:scatterChart>
      <c:catAx>
        <c:axId val="9846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391776"/>
        <c:crosses val="autoZero"/>
        <c:auto val="1"/>
        <c:lblAlgn val="ctr"/>
        <c:lblOffset val="100"/>
        <c:noMultiLvlLbl val="0"/>
      </c:catAx>
      <c:valAx>
        <c:axId val="18639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2768"/>
        <c:crosses val="autoZero"/>
        <c:crossBetween val="between"/>
      </c:valAx>
      <c:valAx>
        <c:axId val="186392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391384"/>
        <c:crosses val="max"/>
        <c:crossBetween val="midCat"/>
      </c:valAx>
      <c:valAx>
        <c:axId val="186391384"/>
        <c:scaling>
          <c:orientation val="minMax"/>
        </c:scaling>
        <c:delete val="1"/>
        <c:axPos val="b"/>
        <c:numFmt formatCode="General" sourceLinked="1"/>
        <c:majorTickMark val="out"/>
        <c:minorTickMark val="none"/>
        <c:tickLblPos val="nextTo"/>
        <c:crossAx val="186392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5149024"/>
        <c:axId val="1851494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52.222222222222221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5149024"/>
        <c:axId val="185149416"/>
      </c:scatterChart>
      <c:catAx>
        <c:axId val="18514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49416"/>
        <c:crosses val="autoZero"/>
        <c:auto val="1"/>
        <c:lblAlgn val="ctr"/>
        <c:lblOffset val="100"/>
        <c:noMultiLvlLbl val="0"/>
      </c:catAx>
      <c:valAx>
        <c:axId val="185149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4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5150592"/>
        <c:axId val="1851509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5150592"/>
        <c:axId val="185150984"/>
      </c:scatterChart>
      <c:catAx>
        <c:axId val="18515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50984"/>
        <c:crosses val="autoZero"/>
        <c:auto val="1"/>
        <c:lblAlgn val="ctr"/>
        <c:lblOffset val="100"/>
        <c:noMultiLvlLbl val="0"/>
      </c:catAx>
      <c:valAx>
        <c:axId val="185150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50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7186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333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8315" y="104774"/>
          <a:ext cx="1162051" cy="76778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34688" y="19050"/>
          <a:ext cx="1005241" cy="86303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111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2"/>
      <c r="G4" s="112"/>
      <c r="H4" s="112"/>
      <c r="I4" s="112"/>
      <c r="J4" s="112"/>
      <c r="K4" s="112"/>
      <c r="L4" s="55"/>
      <c r="M4" s="50"/>
    </row>
    <row r="5" spans="1:13" s="8" customFormat="1" x14ac:dyDescent="0.25">
      <c r="A5" s="50"/>
      <c r="B5" s="54"/>
      <c r="C5" s="56"/>
      <c r="D5" s="56"/>
      <c r="E5" s="56"/>
      <c r="F5" s="113"/>
      <c r="G5" s="113"/>
      <c r="H5" s="113"/>
      <c r="I5" s="113"/>
      <c r="J5" s="113"/>
      <c r="K5" s="113"/>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4" t="s">
        <v>102</v>
      </c>
      <c r="D8" s="114"/>
      <c r="E8" s="114"/>
      <c r="F8" s="114"/>
      <c r="G8" s="114"/>
      <c r="H8" s="114"/>
      <c r="I8" s="114"/>
      <c r="J8" s="114"/>
      <c r="K8" s="114"/>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86</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B18" zoomScale="85" zoomScaleNormal="85" workbookViewId="0">
      <selection activeCell="T20" sqref="T2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103</v>
      </c>
      <c r="E7" s="202"/>
      <c r="F7" s="202"/>
      <c r="G7" s="202"/>
      <c r="H7" s="202"/>
      <c r="I7" s="202"/>
      <c r="J7" s="202"/>
      <c r="K7" s="202"/>
      <c r="L7" s="202"/>
      <c r="M7" s="203"/>
    </row>
    <row r="8" spans="1:13" ht="36.75" customHeight="1" x14ac:dyDescent="0.25">
      <c r="A8" s="208"/>
      <c r="B8" s="209"/>
      <c r="C8" s="209"/>
      <c r="D8" s="204" t="s">
        <v>76</v>
      </c>
      <c r="E8" s="204"/>
      <c r="F8" s="204"/>
      <c r="G8" s="204"/>
      <c r="H8" s="204"/>
      <c r="I8" s="204"/>
      <c r="J8" s="204"/>
      <c r="K8" s="204"/>
      <c r="L8" s="204"/>
      <c r="M8" s="205"/>
    </row>
    <row r="9" spans="1:13" ht="30" customHeight="1" thickBot="1" x14ac:dyDescent="0.3">
      <c r="A9" s="210"/>
      <c r="B9" s="211"/>
      <c r="C9" s="211"/>
      <c r="D9" s="200" t="s">
        <v>125</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127</v>
      </c>
      <c r="B11" s="194"/>
      <c r="C11" s="194"/>
      <c r="D11" s="194"/>
      <c r="E11" s="194"/>
      <c r="F11" s="194"/>
      <c r="G11" s="194"/>
      <c r="H11" s="194"/>
      <c r="I11" s="194"/>
      <c r="J11" s="194"/>
      <c r="K11" s="194"/>
      <c r="L11" s="194"/>
      <c r="M11" s="195"/>
    </row>
    <row r="12" spans="1:13" ht="126.75" customHeight="1" thickBot="1" x14ac:dyDescent="0.3">
      <c r="A12" s="197" t="s">
        <v>181</v>
      </c>
      <c r="B12" s="198"/>
      <c r="C12" s="198"/>
      <c r="D12" s="198"/>
      <c r="E12" s="198"/>
      <c r="F12" s="198"/>
      <c r="G12" s="198"/>
      <c r="H12" s="198"/>
      <c r="I12" s="198"/>
      <c r="J12" s="198"/>
      <c r="K12" s="198"/>
      <c r="L12" s="198"/>
      <c r="M12" s="199"/>
    </row>
    <row r="13" spans="1:13" ht="19.5" thickBot="1" x14ac:dyDescent="0.35">
      <c r="A13" s="156" t="s">
        <v>134</v>
      </c>
      <c r="B13" s="157"/>
      <c r="C13" s="157"/>
      <c r="D13" s="157"/>
      <c r="E13" s="157"/>
      <c r="F13" s="157"/>
      <c r="G13" s="157"/>
      <c r="H13" s="157"/>
      <c r="I13" s="157"/>
      <c r="J13" s="157"/>
      <c r="K13" s="157"/>
      <c r="L13" s="157"/>
      <c r="M13" s="158"/>
    </row>
    <row r="14" spans="1:13" ht="15.75" x14ac:dyDescent="0.25">
      <c r="A14" s="177" t="s">
        <v>135</v>
      </c>
      <c r="B14" s="178"/>
      <c r="C14" s="178"/>
      <c r="D14" s="124" t="s">
        <v>156</v>
      </c>
      <c r="E14" s="125"/>
      <c r="F14" s="125"/>
      <c r="G14" s="125"/>
      <c r="H14" s="125"/>
      <c r="I14" s="125"/>
      <c r="J14" s="125"/>
      <c r="K14" s="125"/>
      <c r="L14" s="125"/>
      <c r="M14" s="126"/>
    </row>
    <row r="15" spans="1:13" ht="15.75" x14ac:dyDescent="0.25">
      <c r="A15" s="179" t="s">
        <v>133</v>
      </c>
      <c r="B15" s="180"/>
      <c r="C15" s="180"/>
      <c r="D15" s="127" t="s">
        <v>157</v>
      </c>
      <c r="E15" s="128"/>
      <c r="F15" s="128"/>
      <c r="G15" s="128"/>
      <c r="H15" s="128"/>
      <c r="I15" s="128"/>
      <c r="J15" s="128"/>
      <c r="K15" s="128"/>
      <c r="L15" s="128"/>
      <c r="M15" s="129"/>
    </row>
    <row r="16" spans="1:13" ht="29.25" customHeight="1" x14ac:dyDescent="0.25">
      <c r="A16" s="181" t="s">
        <v>136</v>
      </c>
      <c r="B16" s="147"/>
      <c r="C16" s="147"/>
      <c r="D16" s="130" t="s">
        <v>158</v>
      </c>
      <c r="E16" s="131"/>
      <c r="F16" s="131"/>
      <c r="G16" s="131"/>
      <c r="H16" s="131"/>
      <c r="I16" s="131"/>
      <c r="J16" s="131"/>
      <c r="K16" s="131"/>
      <c r="L16" s="131"/>
      <c r="M16" s="132"/>
    </row>
    <row r="17" spans="1:13" ht="30" customHeight="1" x14ac:dyDescent="0.25">
      <c r="A17" s="182" t="s">
        <v>160</v>
      </c>
      <c r="B17" s="183"/>
      <c r="C17" s="183"/>
      <c r="D17" s="115" t="s">
        <v>159</v>
      </c>
      <c r="E17" s="116"/>
      <c r="F17" s="116"/>
      <c r="G17" s="116"/>
      <c r="H17" s="116"/>
      <c r="I17" s="116"/>
      <c r="J17" s="116"/>
      <c r="K17" s="116"/>
      <c r="L17" s="116"/>
      <c r="M17" s="133"/>
    </row>
    <row r="18" spans="1:13" ht="16.5" thickBot="1" x14ac:dyDescent="0.3">
      <c r="A18" s="184" t="s">
        <v>137</v>
      </c>
      <c r="B18" s="185"/>
      <c r="C18" s="185"/>
      <c r="D18" s="134" t="s">
        <v>161</v>
      </c>
      <c r="E18" s="135"/>
      <c r="F18" s="135"/>
      <c r="G18" s="135"/>
      <c r="H18" s="135"/>
      <c r="I18" s="135"/>
      <c r="J18" s="135"/>
      <c r="K18" s="135"/>
      <c r="L18" s="135"/>
      <c r="M18" s="136"/>
    </row>
    <row r="19" spans="1:13" ht="19.5" thickBot="1" x14ac:dyDescent="0.35">
      <c r="A19" s="174" t="s">
        <v>133</v>
      </c>
      <c r="B19" s="175"/>
      <c r="C19" s="175"/>
      <c r="D19" s="175"/>
      <c r="E19" s="175"/>
      <c r="F19" s="175"/>
      <c r="G19" s="175"/>
      <c r="H19" s="175"/>
      <c r="I19" s="175"/>
      <c r="J19" s="175"/>
      <c r="K19" s="175"/>
      <c r="L19" s="175"/>
      <c r="M19" s="176"/>
    </row>
    <row r="20" spans="1:13" ht="129.75" customHeight="1" x14ac:dyDescent="0.25">
      <c r="A20" s="186" t="s">
        <v>185</v>
      </c>
      <c r="B20" s="187"/>
      <c r="C20" s="187"/>
      <c r="D20" s="187"/>
      <c r="E20" s="187"/>
      <c r="F20" s="187"/>
      <c r="G20" s="187"/>
      <c r="H20" s="187"/>
      <c r="I20" s="187"/>
      <c r="J20" s="187"/>
      <c r="K20" s="187"/>
      <c r="L20" s="187"/>
      <c r="M20" s="188"/>
    </row>
    <row r="21" spans="1:13" ht="18.75" x14ac:dyDescent="0.3">
      <c r="A21" s="94"/>
      <c r="B21" s="18"/>
      <c r="C21" s="18"/>
      <c r="D21" s="91" t="s">
        <v>67</v>
      </c>
      <c r="E21" s="91" t="s">
        <v>174</v>
      </c>
      <c r="F21" s="91" t="s">
        <v>175</v>
      </c>
      <c r="G21" s="18"/>
      <c r="H21" s="18"/>
      <c r="I21" s="18"/>
      <c r="J21" s="18"/>
      <c r="K21" s="18"/>
      <c r="L21" s="18"/>
      <c r="M21" s="95"/>
    </row>
    <row r="22" spans="1:13" ht="18.75" x14ac:dyDescent="0.3">
      <c r="A22" s="94"/>
      <c r="B22" s="18"/>
      <c r="C22" s="18"/>
      <c r="D22" s="92" t="s">
        <v>176</v>
      </c>
      <c r="E22" s="93">
        <v>1</v>
      </c>
      <c r="F22" s="86"/>
      <c r="G22" s="18"/>
      <c r="H22" s="18"/>
      <c r="I22" s="18"/>
      <c r="J22" s="18"/>
      <c r="K22" s="18"/>
      <c r="L22" s="18"/>
      <c r="M22" s="95"/>
    </row>
    <row r="23" spans="1:13" ht="18.75" x14ac:dyDescent="0.3">
      <c r="A23" s="94"/>
      <c r="B23" s="18"/>
      <c r="C23" s="18"/>
      <c r="D23" s="93" t="s">
        <v>177</v>
      </c>
      <c r="E23" s="93">
        <v>2</v>
      </c>
      <c r="F23" s="87"/>
      <c r="G23" s="18"/>
      <c r="H23" s="18"/>
      <c r="I23" s="18"/>
      <c r="J23" s="18"/>
      <c r="K23" s="18"/>
      <c r="L23" s="18"/>
      <c r="M23" s="95"/>
    </row>
    <row r="24" spans="1:13" ht="18.75" x14ac:dyDescent="0.3">
      <c r="A24" s="94"/>
      <c r="B24" s="18"/>
      <c r="C24" s="18"/>
      <c r="D24" s="93" t="s">
        <v>178</v>
      </c>
      <c r="E24" s="93">
        <v>3</v>
      </c>
      <c r="F24" s="88"/>
      <c r="G24" s="18"/>
      <c r="H24" s="18"/>
      <c r="I24" s="18"/>
      <c r="J24" s="18"/>
      <c r="K24" s="18"/>
      <c r="L24" s="18"/>
      <c r="M24" s="95"/>
    </row>
    <row r="25" spans="1:13" ht="18.75" x14ac:dyDescent="0.3">
      <c r="A25" s="94"/>
      <c r="B25" s="18"/>
      <c r="C25" s="18"/>
      <c r="D25" s="93" t="s">
        <v>179</v>
      </c>
      <c r="E25" s="93">
        <v>4</v>
      </c>
      <c r="F25" s="89"/>
      <c r="G25" s="18"/>
      <c r="H25" s="18"/>
      <c r="I25" s="18"/>
      <c r="J25" s="18"/>
      <c r="K25" s="18"/>
      <c r="L25" s="18"/>
      <c r="M25" s="95"/>
    </row>
    <row r="26" spans="1:13" ht="18.75" x14ac:dyDescent="0.3">
      <c r="A26" s="94"/>
      <c r="B26" s="18"/>
      <c r="C26" s="18"/>
      <c r="D26" s="93" t="s">
        <v>180</v>
      </c>
      <c r="E26" s="93">
        <v>5</v>
      </c>
      <c r="F26" s="90"/>
      <c r="G26" s="18"/>
      <c r="H26" s="18"/>
      <c r="I26" s="18"/>
      <c r="J26" s="18"/>
      <c r="K26" s="18"/>
      <c r="L26" s="18"/>
      <c r="M26" s="95"/>
    </row>
    <row r="27" spans="1:13" ht="85.5" customHeight="1" x14ac:dyDescent="0.25">
      <c r="A27" s="215" t="s">
        <v>186</v>
      </c>
      <c r="B27" s="216"/>
      <c r="C27" s="216"/>
      <c r="D27" s="216"/>
      <c r="E27" s="216"/>
      <c r="F27" s="216"/>
      <c r="G27" s="216"/>
      <c r="H27" s="216"/>
      <c r="I27" s="216"/>
      <c r="J27" s="216"/>
      <c r="K27" s="216"/>
      <c r="L27" s="216"/>
      <c r="M27" s="217"/>
    </row>
    <row r="28" spans="1:13" ht="30" customHeight="1" thickBot="1" x14ac:dyDescent="0.3">
      <c r="A28" s="212" t="s">
        <v>182</v>
      </c>
      <c r="B28" s="213"/>
      <c r="C28" s="213"/>
      <c r="D28" s="213"/>
      <c r="E28" s="213"/>
      <c r="F28" s="213"/>
      <c r="G28" s="213"/>
      <c r="H28" s="213"/>
      <c r="I28" s="213"/>
      <c r="J28" s="213"/>
      <c r="K28" s="213"/>
      <c r="L28" s="213"/>
      <c r="M28" s="214"/>
    </row>
    <row r="29" spans="1:13" ht="20.25" customHeight="1" thickBot="1" x14ac:dyDescent="0.3">
      <c r="A29" s="190" t="s">
        <v>183</v>
      </c>
      <c r="B29" s="191"/>
      <c r="C29" s="191"/>
      <c r="D29" s="191" t="s">
        <v>126</v>
      </c>
      <c r="E29" s="191"/>
      <c r="F29" s="191"/>
      <c r="G29" s="191"/>
      <c r="H29" s="191"/>
      <c r="I29" s="191"/>
      <c r="J29" s="191"/>
      <c r="K29" s="191"/>
      <c r="L29" s="191"/>
      <c r="M29" s="192"/>
    </row>
    <row r="30" spans="1:13" s="96" customFormat="1" ht="21" customHeight="1" x14ac:dyDescent="0.25">
      <c r="A30" s="189" t="s">
        <v>60</v>
      </c>
      <c r="B30" s="146"/>
      <c r="C30" s="146"/>
      <c r="D30" s="137" t="s">
        <v>162</v>
      </c>
      <c r="E30" s="138"/>
      <c r="F30" s="138"/>
      <c r="G30" s="138"/>
      <c r="H30" s="138"/>
      <c r="I30" s="138"/>
      <c r="J30" s="138"/>
      <c r="K30" s="138"/>
      <c r="L30" s="138"/>
      <c r="M30" s="139"/>
    </row>
    <row r="31" spans="1:13" s="96" customFormat="1" ht="33.75" customHeight="1" x14ac:dyDescent="0.25">
      <c r="A31" s="172" t="s">
        <v>128</v>
      </c>
      <c r="B31" s="173"/>
      <c r="C31" s="173"/>
      <c r="D31" s="115" t="s">
        <v>163</v>
      </c>
      <c r="E31" s="116"/>
      <c r="F31" s="116"/>
      <c r="G31" s="116"/>
      <c r="H31" s="116"/>
      <c r="I31" s="116"/>
      <c r="J31" s="116"/>
      <c r="K31" s="116"/>
      <c r="L31" s="116"/>
      <c r="M31" s="133"/>
    </row>
    <row r="32" spans="1:13" s="96" customFormat="1" ht="30" customHeight="1" x14ac:dyDescent="0.25">
      <c r="A32" s="172" t="s">
        <v>129</v>
      </c>
      <c r="B32" s="173"/>
      <c r="C32" s="173"/>
      <c r="D32" s="140" t="s">
        <v>164</v>
      </c>
      <c r="E32" s="141"/>
      <c r="F32" s="141"/>
      <c r="G32" s="141"/>
      <c r="H32" s="141"/>
      <c r="I32" s="141"/>
      <c r="J32" s="141"/>
      <c r="K32" s="141"/>
      <c r="L32" s="141"/>
      <c r="M32" s="142"/>
    </row>
    <row r="33" spans="1:13" s="96" customFormat="1" ht="31.5" customHeight="1" x14ac:dyDescent="0.25">
      <c r="A33" s="172" t="s">
        <v>61</v>
      </c>
      <c r="B33" s="173"/>
      <c r="C33" s="173"/>
      <c r="D33" s="140" t="s">
        <v>165</v>
      </c>
      <c r="E33" s="141"/>
      <c r="F33" s="141"/>
      <c r="G33" s="141"/>
      <c r="H33" s="141"/>
      <c r="I33" s="141"/>
      <c r="J33" s="141"/>
      <c r="K33" s="141"/>
      <c r="L33" s="141"/>
      <c r="M33" s="142"/>
    </row>
    <row r="34" spans="1:13" s="96" customFormat="1" ht="30.75" customHeight="1" x14ac:dyDescent="0.25">
      <c r="A34" s="172" t="s">
        <v>130</v>
      </c>
      <c r="B34" s="173"/>
      <c r="C34" s="173"/>
      <c r="D34" s="115" t="s">
        <v>166</v>
      </c>
      <c r="E34" s="116"/>
      <c r="F34" s="116"/>
      <c r="G34" s="116"/>
      <c r="H34" s="116"/>
      <c r="I34" s="116"/>
      <c r="J34" s="116"/>
      <c r="K34" s="116"/>
      <c r="L34" s="116"/>
      <c r="M34" s="133"/>
    </row>
    <row r="35" spans="1:13" s="96" customFormat="1" ht="35.25" customHeight="1" x14ac:dyDescent="0.25">
      <c r="A35" s="172" t="s">
        <v>87</v>
      </c>
      <c r="B35" s="173"/>
      <c r="C35" s="173"/>
      <c r="D35" s="115" t="s">
        <v>167</v>
      </c>
      <c r="E35" s="116"/>
      <c r="F35" s="116"/>
      <c r="G35" s="116"/>
      <c r="H35" s="116"/>
      <c r="I35" s="116"/>
      <c r="J35" s="116"/>
      <c r="K35" s="116"/>
      <c r="L35" s="116"/>
      <c r="M35" s="133"/>
    </row>
    <row r="36" spans="1:13" s="96" customFormat="1" ht="21" customHeight="1" x14ac:dyDescent="0.25">
      <c r="A36" s="172" t="s">
        <v>0</v>
      </c>
      <c r="B36" s="173"/>
      <c r="C36" s="173"/>
      <c r="D36" s="140" t="s">
        <v>168</v>
      </c>
      <c r="E36" s="141"/>
      <c r="F36" s="141"/>
      <c r="G36" s="141"/>
      <c r="H36" s="141"/>
      <c r="I36" s="141"/>
      <c r="J36" s="141"/>
      <c r="K36" s="141"/>
      <c r="L36" s="141"/>
      <c r="M36" s="142"/>
    </row>
    <row r="37" spans="1:13" s="96" customFormat="1" ht="36.75" customHeight="1" x14ac:dyDescent="0.25">
      <c r="A37" s="172" t="s">
        <v>1</v>
      </c>
      <c r="B37" s="173"/>
      <c r="C37" s="173"/>
      <c r="D37" s="115" t="s">
        <v>169</v>
      </c>
      <c r="E37" s="116"/>
      <c r="F37" s="116"/>
      <c r="G37" s="116"/>
      <c r="H37" s="116"/>
      <c r="I37" s="116"/>
      <c r="J37" s="116"/>
      <c r="K37" s="116"/>
      <c r="L37" s="116"/>
      <c r="M37" s="133"/>
    </row>
    <row r="38" spans="1:13" s="96" customFormat="1" ht="35.25" customHeight="1" x14ac:dyDescent="0.25">
      <c r="A38" s="172" t="s">
        <v>2</v>
      </c>
      <c r="B38" s="173"/>
      <c r="C38" s="173"/>
      <c r="D38" s="115" t="s">
        <v>170</v>
      </c>
      <c r="E38" s="116"/>
      <c r="F38" s="116"/>
      <c r="G38" s="116"/>
      <c r="H38" s="116"/>
      <c r="I38" s="116"/>
      <c r="J38" s="116"/>
      <c r="K38" s="116"/>
      <c r="L38" s="116"/>
      <c r="M38" s="133"/>
    </row>
    <row r="39" spans="1:13" s="96" customFormat="1" ht="21" customHeight="1" x14ac:dyDescent="0.25">
      <c r="A39" s="154" t="s">
        <v>1</v>
      </c>
      <c r="B39" s="116"/>
      <c r="C39" s="117"/>
      <c r="D39" s="140" t="s">
        <v>171</v>
      </c>
      <c r="E39" s="141"/>
      <c r="F39" s="141"/>
      <c r="G39" s="141"/>
      <c r="H39" s="141"/>
      <c r="I39" s="141"/>
      <c r="J39" s="141"/>
      <c r="K39" s="141"/>
      <c r="L39" s="141"/>
      <c r="M39" s="142"/>
    </row>
    <row r="40" spans="1:13" s="96" customFormat="1" ht="31.5" customHeight="1" x14ac:dyDescent="0.25">
      <c r="A40" s="154" t="s">
        <v>131</v>
      </c>
      <c r="B40" s="116"/>
      <c r="C40" s="117"/>
      <c r="D40" s="140" t="s">
        <v>172</v>
      </c>
      <c r="E40" s="141"/>
      <c r="F40" s="141"/>
      <c r="G40" s="141"/>
      <c r="H40" s="141"/>
      <c r="I40" s="141"/>
      <c r="J40" s="141"/>
      <c r="K40" s="141"/>
      <c r="L40" s="141"/>
      <c r="M40" s="142"/>
    </row>
    <row r="41" spans="1:13" s="96" customFormat="1" ht="54" customHeight="1" x14ac:dyDescent="0.25">
      <c r="A41" s="154" t="s">
        <v>132</v>
      </c>
      <c r="B41" s="116"/>
      <c r="C41" s="117"/>
      <c r="D41" s="115" t="s">
        <v>184</v>
      </c>
      <c r="E41" s="116"/>
      <c r="F41" s="116"/>
      <c r="G41" s="116"/>
      <c r="H41" s="116"/>
      <c r="I41" s="116"/>
      <c r="J41" s="116"/>
      <c r="K41" s="116"/>
      <c r="L41" s="116"/>
      <c r="M41" s="133"/>
    </row>
    <row r="42" spans="1:13" s="96" customFormat="1" ht="43.5" customHeight="1" thickBot="1" x14ac:dyDescent="0.3">
      <c r="A42" s="155" t="s">
        <v>3</v>
      </c>
      <c r="B42" s="122"/>
      <c r="C42" s="123"/>
      <c r="D42" s="121" t="s">
        <v>173</v>
      </c>
      <c r="E42" s="122"/>
      <c r="F42" s="122"/>
      <c r="G42" s="122"/>
      <c r="H42" s="122"/>
      <c r="I42" s="122"/>
      <c r="J42" s="122"/>
      <c r="K42" s="122"/>
      <c r="L42" s="122"/>
      <c r="M42" s="159"/>
    </row>
    <row r="43" spans="1:13" ht="19.5" thickBot="1" x14ac:dyDescent="0.35">
      <c r="A43" s="156" t="s">
        <v>136</v>
      </c>
      <c r="B43" s="157"/>
      <c r="C43" s="157"/>
      <c r="D43" s="157"/>
      <c r="E43" s="157"/>
      <c r="F43" s="157"/>
      <c r="G43" s="157"/>
      <c r="H43" s="157"/>
      <c r="I43" s="157"/>
      <c r="J43" s="157"/>
      <c r="K43" s="157"/>
      <c r="L43" s="157"/>
      <c r="M43" s="158"/>
    </row>
    <row r="44" spans="1:13" ht="99" customHeight="1" thickBot="1" x14ac:dyDescent="0.3">
      <c r="A44" s="163" t="s">
        <v>191</v>
      </c>
      <c r="B44" s="164"/>
      <c r="C44" s="164"/>
      <c r="D44" s="164"/>
      <c r="E44" s="164"/>
      <c r="F44" s="164"/>
      <c r="G44" s="164"/>
      <c r="H44" s="164"/>
      <c r="I44" s="164"/>
      <c r="J44" s="164"/>
      <c r="K44" s="164"/>
      <c r="L44" s="164"/>
      <c r="M44" s="165"/>
    </row>
    <row r="45" spans="1:13" ht="19.5" thickBot="1" x14ac:dyDescent="0.35">
      <c r="A45" s="160" t="s">
        <v>138</v>
      </c>
      <c r="B45" s="161"/>
      <c r="C45" s="161"/>
      <c r="D45" s="161"/>
      <c r="E45" s="161"/>
      <c r="F45" s="161"/>
      <c r="G45" s="161"/>
      <c r="H45" s="161"/>
      <c r="I45" s="161"/>
      <c r="J45" s="161"/>
      <c r="K45" s="161"/>
      <c r="L45" s="161"/>
      <c r="M45" s="162"/>
    </row>
    <row r="46" spans="1:13" ht="36.75" customHeight="1" x14ac:dyDescent="0.3">
      <c r="A46" s="166" t="s">
        <v>190</v>
      </c>
      <c r="B46" s="167"/>
      <c r="C46" s="167"/>
      <c r="D46" s="167"/>
      <c r="E46" s="167"/>
      <c r="F46" s="167"/>
      <c r="G46" s="167"/>
      <c r="H46" s="167"/>
      <c r="I46" s="167"/>
      <c r="J46" s="167"/>
      <c r="K46" s="167"/>
      <c r="L46" s="167"/>
      <c r="M46" s="168"/>
    </row>
    <row r="47" spans="1:13" ht="18.75" x14ac:dyDescent="0.3">
      <c r="A47" s="102"/>
      <c r="B47" s="101"/>
      <c r="C47" s="101"/>
      <c r="D47" s="101"/>
      <c r="E47" s="101"/>
      <c r="F47" s="101"/>
      <c r="G47" s="101"/>
      <c r="H47" s="101"/>
      <c r="I47" s="101"/>
      <c r="J47" s="101"/>
      <c r="K47" s="101"/>
      <c r="L47" s="101"/>
      <c r="M47" s="103"/>
    </row>
    <row r="48" spans="1:13" ht="18.75" x14ac:dyDescent="0.3">
      <c r="A48" s="102"/>
      <c r="B48" s="104" t="s">
        <v>187</v>
      </c>
      <c r="C48" s="104"/>
      <c r="D48" s="104"/>
      <c r="E48" s="101"/>
      <c r="F48" s="105"/>
      <c r="G48" s="101"/>
      <c r="H48" s="101"/>
      <c r="I48" s="101"/>
      <c r="J48" s="101"/>
      <c r="K48" s="101"/>
      <c r="L48" s="101"/>
      <c r="M48" s="103"/>
    </row>
    <row r="49" spans="1:13" ht="18.75" x14ac:dyDescent="0.3">
      <c r="A49" s="102"/>
      <c r="B49" s="104" t="s">
        <v>188</v>
      </c>
      <c r="C49" s="104"/>
      <c r="D49" s="104"/>
      <c r="E49" s="101"/>
      <c r="F49" s="106"/>
      <c r="G49" s="101"/>
      <c r="H49" s="101"/>
      <c r="I49" s="101"/>
      <c r="J49" s="101"/>
      <c r="K49" s="101"/>
      <c r="L49" s="101"/>
      <c r="M49" s="103"/>
    </row>
    <row r="50" spans="1:13" ht="18.75" x14ac:dyDescent="0.3">
      <c r="A50" s="102"/>
      <c r="B50" s="104" t="s">
        <v>189</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3" t="s">
        <v>139</v>
      </c>
      <c r="B52" s="144"/>
      <c r="C52" s="144"/>
      <c r="D52" s="144"/>
      <c r="E52" s="144"/>
      <c r="F52" s="144"/>
      <c r="G52" s="144"/>
      <c r="H52" s="144"/>
      <c r="I52" s="144"/>
      <c r="J52" s="144"/>
      <c r="K52" s="144"/>
      <c r="L52" s="144"/>
      <c r="M52" s="145"/>
    </row>
    <row r="53" spans="1:13" ht="91.5" customHeight="1" x14ac:dyDescent="0.25">
      <c r="A53" s="169" t="s">
        <v>192</v>
      </c>
      <c r="B53" s="170"/>
      <c r="C53" s="170"/>
      <c r="D53" s="170"/>
      <c r="E53" s="170"/>
      <c r="F53" s="170"/>
      <c r="G53" s="170"/>
      <c r="H53" s="170"/>
      <c r="I53" s="170"/>
      <c r="J53" s="170"/>
      <c r="K53" s="170"/>
      <c r="L53" s="170"/>
      <c r="M53" s="170"/>
    </row>
    <row r="54" spans="1:13" ht="18.75" x14ac:dyDescent="0.3">
      <c r="A54" s="171" t="s">
        <v>183</v>
      </c>
      <c r="B54" s="171"/>
      <c r="C54" s="171"/>
      <c r="D54" s="171" t="s">
        <v>126</v>
      </c>
      <c r="E54" s="171"/>
      <c r="F54" s="171"/>
      <c r="G54" s="171"/>
      <c r="H54" s="171"/>
      <c r="I54" s="171"/>
      <c r="J54" s="171"/>
      <c r="K54" s="171"/>
      <c r="L54" s="171"/>
      <c r="M54" s="171"/>
    </row>
    <row r="55" spans="1:13" ht="32.25" customHeight="1" x14ac:dyDescent="0.25">
      <c r="A55" s="146" t="s">
        <v>142</v>
      </c>
      <c r="B55" s="146"/>
      <c r="C55" s="146"/>
      <c r="D55" s="118" t="s">
        <v>193</v>
      </c>
      <c r="E55" s="119"/>
      <c r="F55" s="119"/>
      <c r="G55" s="119"/>
      <c r="H55" s="119"/>
      <c r="I55" s="119"/>
      <c r="J55" s="119"/>
      <c r="K55" s="119"/>
      <c r="L55" s="119"/>
      <c r="M55" s="120"/>
    </row>
    <row r="56" spans="1:13" x14ac:dyDescent="0.25">
      <c r="A56" s="147" t="s">
        <v>143</v>
      </c>
      <c r="B56" s="147"/>
      <c r="C56" s="147"/>
      <c r="D56" s="115" t="s">
        <v>194</v>
      </c>
      <c r="E56" s="116"/>
      <c r="F56" s="116"/>
      <c r="G56" s="116"/>
      <c r="H56" s="116"/>
      <c r="I56" s="116"/>
      <c r="J56" s="116"/>
      <c r="K56" s="116"/>
      <c r="L56" s="116"/>
      <c r="M56" s="117"/>
    </row>
    <row r="57" spans="1:13" x14ac:dyDescent="0.25">
      <c r="A57" s="147" t="s">
        <v>144</v>
      </c>
      <c r="B57" s="147"/>
      <c r="C57" s="147"/>
      <c r="D57" s="115" t="s">
        <v>195</v>
      </c>
      <c r="E57" s="116"/>
      <c r="F57" s="116"/>
      <c r="G57" s="116"/>
      <c r="H57" s="116"/>
      <c r="I57" s="116"/>
      <c r="J57" s="116"/>
      <c r="K57" s="116"/>
      <c r="L57" s="116"/>
      <c r="M57" s="117"/>
    </row>
    <row r="58" spans="1:13" x14ac:dyDescent="0.25">
      <c r="A58" s="147" t="s">
        <v>145</v>
      </c>
      <c r="B58" s="147"/>
      <c r="C58" s="147"/>
      <c r="D58" s="115" t="s">
        <v>196</v>
      </c>
      <c r="E58" s="116"/>
      <c r="F58" s="116"/>
      <c r="G58" s="116"/>
      <c r="H58" s="116"/>
      <c r="I58" s="116"/>
      <c r="J58" s="116"/>
      <c r="K58" s="116"/>
      <c r="L58" s="116"/>
      <c r="M58" s="117"/>
    </row>
    <row r="59" spans="1:13" x14ac:dyDescent="0.25">
      <c r="A59" s="148" t="s">
        <v>146</v>
      </c>
      <c r="B59" s="148"/>
      <c r="C59" s="148"/>
      <c r="D59" s="115" t="s">
        <v>197</v>
      </c>
      <c r="E59" s="116"/>
      <c r="F59" s="116"/>
      <c r="G59" s="116"/>
      <c r="H59" s="116"/>
      <c r="I59" s="116"/>
      <c r="J59" s="116"/>
      <c r="K59" s="116"/>
      <c r="L59" s="116"/>
      <c r="M59" s="117"/>
    </row>
    <row r="60" spans="1:13" ht="28.5" customHeight="1" x14ac:dyDescent="0.25">
      <c r="A60" s="121" t="s">
        <v>147</v>
      </c>
      <c r="B60" s="122"/>
      <c r="C60" s="123"/>
      <c r="D60" s="116" t="s">
        <v>200</v>
      </c>
      <c r="E60" s="116"/>
      <c r="F60" s="116"/>
      <c r="G60" s="116"/>
      <c r="H60" s="116"/>
      <c r="I60" s="116"/>
      <c r="J60" s="116"/>
      <c r="K60" s="116"/>
      <c r="L60" s="116"/>
      <c r="M60" s="117"/>
    </row>
    <row r="61" spans="1:13" ht="13.5" customHeight="1" x14ac:dyDescent="0.25">
      <c r="A61" s="150" t="s">
        <v>149</v>
      </c>
      <c r="B61" s="151"/>
      <c r="C61" s="152"/>
      <c r="D61" s="116" t="s">
        <v>199</v>
      </c>
      <c r="E61" s="116"/>
      <c r="F61" s="116"/>
      <c r="G61" s="116"/>
      <c r="H61" s="116"/>
      <c r="I61" s="116"/>
      <c r="J61" s="116"/>
      <c r="K61" s="116"/>
      <c r="L61" s="116"/>
      <c r="M61" s="117"/>
    </row>
    <row r="62" spans="1:13" x14ac:dyDescent="0.25">
      <c r="A62" s="137" t="s">
        <v>148</v>
      </c>
      <c r="B62" s="138"/>
      <c r="C62" s="153"/>
      <c r="D62" s="116" t="s">
        <v>198</v>
      </c>
      <c r="E62" s="116"/>
      <c r="F62" s="116"/>
      <c r="G62" s="116"/>
      <c r="H62" s="116"/>
      <c r="I62" s="116"/>
      <c r="J62" s="116"/>
      <c r="K62" s="116"/>
      <c r="L62" s="116"/>
      <c r="M62" s="117"/>
    </row>
    <row r="63" spans="1:13" ht="43.5" customHeight="1" x14ac:dyDescent="0.25">
      <c r="A63" s="140" t="s">
        <v>112</v>
      </c>
      <c r="B63" s="141"/>
      <c r="C63" s="149"/>
      <c r="D63" s="115" t="s">
        <v>204</v>
      </c>
      <c r="E63" s="116"/>
      <c r="F63" s="116"/>
      <c r="G63" s="116"/>
      <c r="H63" s="116"/>
      <c r="I63" s="116"/>
      <c r="J63" s="116"/>
      <c r="K63" s="116"/>
      <c r="L63" s="116"/>
      <c r="M63" s="117"/>
    </row>
    <row r="64" spans="1:13" ht="41.25" customHeight="1" x14ac:dyDescent="0.25">
      <c r="A64" s="140" t="s">
        <v>0</v>
      </c>
      <c r="B64" s="141"/>
      <c r="C64" s="149"/>
      <c r="D64" s="115" t="s">
        <v>201</v>
      </c>
      <c r="E64" s="116"/>
      <c r="F64" s="116"/>
      <c r="G64" s="116"/>
      <c r="H64" s="116"/>
      <c r="I64" s="116"/>
      <c r="J64" s="116"/>
      <c r="K64" s="116"/>
      <c r="L64" s="116"/>
      <c r="M64" s="117"/>
    </row>
    <row r="65" spans="1:13" ht="41.25" customHeight="1" x14ac:dyDescent="0.25">
      <c r="A65" s="140" t="s">
        <v>150</v>
      </c>
      <c r="B65" s="141"/>
      <c r="C65" s="149"/>
      <c r="D65" s="115" t="s">
        <v>202</v>
      </c>
      <c r="E65" s="116"/>
      <c r="F65" s="116"/>
      <c r="G65" s="116"/>
      <c r="H65" s="116"/>
      <c r="I65" s="116"/>
      <c r="J65" s="116"/>
      <c r="K65" s="116"/>
      <c r="L65" s="116"/>
      <c r="M65" s="117"/>
    </row>
    <row r="66" spans="1:13" ht="50.25" customHeight="1" x14ac:dyDescent="0.25">
      <c r="A66" s="115" t="s">
        <v>151</v>
      </c>
      <c r="B66" s="116"/>
      <c r="C66" s="117"/>
      <c r="D66" s="115" t="s">
        <v>203</v>
      </c>
      <c r="E66" s="116"/>
      <c r="F66" s="116"/>
      <c r="G66" s="116"/>
      <c r="H66" s="116"/>
      <c r="I66" s="116"/>
      <c r="J66" s="116"/>
      <c r="K66" s="116"/>
      <c r="L66" s="116"/>
      <c r="M66" s="117"/>
    </row>
    <row r="67" spans="1:13" ht="30.75" customHeight="1" x14ac:dyDescent="0.25">
      <c r="A67" s="140" t="s">
        <v>1</v>
      </c>
      <c r="B67" s="141"/>
      <c r="C67" s="149"/>
      <c r="D67" s="115" t="s">
        <v>205</v>
      </c>
      <c r="E67" s="116"/>
      <c r="F67" s="116"/>
      <c r="G67" s="116"/>
      <c r="H67" s="116"/>
      <c r="I67" s="116"/>
      <c r="J67" s="116"/>
      <c r="K67" s="116"/>
      <c r="L67" s="116"/>
      <c r="M67" s="117"/>
    </row>
    <row r="68" spans="1:13" x14ac:dyDescent="0.25">
      <c r="A68" s="140" t="s">
        <v>152</v>
      </c>
      <c r="B68" s="141"/>
      <c r="C68" s="149"/>
      <c r="D68" s="115" t="s">
        <v>206</v>
      </c>
      <c r="E68" s="116"/>
      <c r="F68" s="116"/>
      <c r="G68" s="116"/>
      <c r="H68" s="116"/>
      <c r="I68" s="116"/>
      <c r="J68" s="116"/>
      <c r="K68" s="116"/>
      <c r="L68" s="116"/>
      <c r="M68" s="117"/>
    </row>
    <row r="69" spans="1:13" x14ac:dyDescent="0.25">
      <c r="A69" s="140" t="s">
        <v>153</v>
      </c>
      <c r="B69" s="141"/>
      <c r="C69" s="149"/>
      <c r="D69" s="115" t="s">
        <v>207</v>
      </c>
      <c r="E69" s="116"/>
      <c r="F69" s="116"/>
      <c r="G69" s="116"/>
      <c r="H69" s="116"/>
      <c r="I69" s="116"/>
      <c r="J69" s="116"/>
      <c r="K69" s="116"/>
      <c r="L69" s="116"/>
      <c r="M69" s="117"/>
    </row>
    <row r="70" spans="1:13" x14ac:dyDescent="0.25">
      <c r="A70" s="140" t="s">
        <v>110</v>
      </c>
      <c r="B70" s="141"/>
      <c r="C70" s="149"/>
      <c r="D70" s="115" t="s">
        <v>208</v>
      </c>
      <c r="E70" s="116"/>
      <c r="F70" s="116"/>
      <c r="G70" s="116"/>
      <c r="H70" s="116"/>
      <c r="I70" s="116"/>
      <c r="J70" s="116"/>
      <c r="K70" s="116"/>
      <c r="L70" s="116"/>
      <c r="M70" s="117"/>
    </row>
    <row r="71" spans="1:13" x14ac:dyDescent="0.25">
      <c r="A71" s="140" t="s">
        <v>111</v>
      </c>
      <c r="B71" s="141"/>
      <c r="C71" s="149"/>
      <c r="D71" s="115" t="s">
        <v>209</v>
      </c>
      <c r="E71" s="116"/>
      <c r="F71" s="116"/>
      <c r="G71" s="116"/>
      <c r="H71" s="116"/>
      <c r="I71" s="116"/>
      <c r="J71" s="116"/>
      <c r="K71" s="116"/>
      <c r="L71" s="116"/>
      <c r="M71" s="117"/>
    </row>
    <row r="72" spans="1:13" x14ac:dyDescent="0.25">
      <c r="A72" s="140" t="s">
        <v>154</v>
      </c>
      <c r="B72" s="141"/>
      <c r="C72" s="149"/>
      <c r="D72" s="115" t="s">
        <v>210</v>
      </c>
      <c r="E72" s="116"/>
      <c r="F72" s="116"/>
      <c r="G72" s="116"/>
      <c r="H72" s="116"/>
      <c r="I72" s="116"/>
      <c r="J72" s="116"/>
      <c r="K72" s="116"/>
      <c r="L72" s="116"/>
      <c r="M72" s="117"/>
    </row>
    <row r="73" spans="1:13" x14ac:dyDescent="0.25">
      <c r="A73" s="140" t="s">
        <v>155</v>
      </c>
      <c r="B73" s="141"/>
      <c r="C73" s="149"/>
      <c r="D73" s="115" t="s">
        <v>211</v>
      </c>
      <c r="E73" s="116"/>
      <c r="F73" s="116"/>
      <c r="G73" s="116"/>
      <c r="H73" s="116"/>
      <c r="I73" s="116"/>
      <c r="J73" s="116"/>
      <c r="K73" s="116"/>
      <c r="L73" s="116"/>
      <c r="M73" s="117"/>
    </row>
    <row r="74" spans="1:13" x14ac:dyDescent="0.25">
      <c r="A74" s="140" t="s">
        <v>212</v>
      </c>
      <c r="B74" s="141"/>
      <c r="C74" s="149"/>
      <c r="D74" s="115" t="s">
        <v>213</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E25" zoomScale="112" zoomScaleNormal="112" workbookViewId="0">
      <selection activeCell="H30" sqref="H3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3"/>
      <c r="C3" s="234"/>
      <c r="D3" s="234"/>
      <c r="E3" s="229" t="s">
        <v>103</v>
      </c>
      <c r="F3" s="229"/>
      <c r="G3" s="229"/>
      <c r="H3" s="229"/>
      <c r="I3" s="229"/>
      <c r="J3" s="230"/>
    </row>
    <row r="4" spans="1:10" s="8" customFormat="1" ht="26.25" customHeight="1" x14ac:dyDescent="0.35">
      <c r="A4" s="50"/>
      <c r="B4" s="235"/>
      <c r="C4" s="236"/>
      <c r="D4" s="236"/>
      <c r="E4" s="231" t="s">
        <v>76</v>
      </c>
      <c r="F4" s="231"/>
      <c r="G4" s="231"/>
      <c r="H4" s="231"/>
      <c r="I4" s="231"/>
      <c r="J4" s="232"/>
    </row>
    <row r="5" spans="1:10" s="8" customFormat="1" ht="33" customHeight="1" x14ac:dyDescent="0.25">
      <c r="A5" s="50"/>
      <c r="B5" s="228" t="s">
        <v>60</v>
      </c>
      <c r="C5" s="228"/>
      <c r="D5" s="228"/>
      <c r="E5" s="29" t="s">
        <v>239</v>
      </c>
      <c r="F5" s="29"/>
      <c r="G5" s="36" t="s">
        <v>84</v>
      </c>
      <c r="H5" s="110">
        <v>45330</v>
      </c>
      <c r="I5" s="241" t="s">
        <v>87</v>
      </c>
      <c r="J5" s="241"/>
    </row>
    <row r="6" spans="1:10" s="8" customFormat="1" ht="30.75" customHeight="1" x14ac:dyDescent="0.25">
      <c r="A6" s="50"/>
      <c r="B6" s="228" t="s">
        <v>116</v>
      </c>
      <c r="C6" s="228"/>
      <c r="D6" s="228"/>
      <c r="E6" s="29">
        <v>254109000177</v>
      </c>
      <c r="F6" s="29"/>
      <c r="G6" s="73" t="s">
        <v>61</v>
      </c>
      <c r="H6" s="29" t="s">
        <v>241</v>
      </c>
      <c r="I6" s="246">
        <f>IF(SUM(I9:I69)=0,"",AVERAGE(I9:I69))</f>
        <v>62.131147540983605</v>
      </c>
      <c r="J6" s="246"/>
    </row>
    <row r="7" spans="1:10" s="8" customFormat="1" ht="17.25" customHeight="1" x14ac:dyDescent="0.25">
      <c r="A7" s="50"/>
      <c r="B7" s="228" t="s">
        <v>85</v>
      </c>
      <c r="C7" s="228"/>
      <c r="D7" s="228"/>
      <c r="E7" s="247" t="s">
        <v>240</v>
      </c>
      <c r="F7" s="248"/>
      <c r="G7" s="248"/>
      <c r="H7" s="249"/>
      <c r="I7" s="246"/>
      <c r="J7" s="246"/>
    </row>
    <row r="8" spans="1:10" s="8" customFormat="1" ht="28.5" customHeight="1" x14ac:dyDescent="0.25">
      <c r="A8" s="50"/>
      <c r="B8" s="3" t="s">
        <v>0</v>
      </c>
      <c r="C8" s="43" t="s">
        <v>0</v>
      </c>
      <c r="D8" s="4" t="s">
        <v>87</v>
      </c>
      <c r="E8" s="4" t="s">
        <v>106</v>
      </c>
      <c r="F8" s="4"/>
      <c r="G8" s="5" t="s">
        <v>87</v>
      </c>
      <c r="H8" s="4" t="s">
        <v>107</v>
      </c>
      <c r="I8" s="6" t="s">
        <v>217</v>
      </c>
      <c r="J8" s="7" t="s">
        <v>3</v>
      </c>
    </row>
    <row r="9" spans="1:10" s="8" customFormat="1" ht="50.25" customHeight="1" x14ac:dyDescent="0.25">
      <c r="A9" s="65" t="str">
        <f>IF(I9&lt;61,MAX($A$8:A8)+1,"")</f>
        <v/>
      </c>
      <c r="B9" s="221" t="s">
        <v>4</v>
      </c>
      <c r="C9" s="66" t="s">
        <v>4</v>
      </c>
      <c r="D9" s="250">
        <f>IF(SUM(I9:I27)=0,"",AVERAGE(I9:I27))</f>
        <v>63.94736842105263</v>
      </c>
      <c r="E9" s="33" t="s">
        <v>6</v>
      </c>
      <c r="F9" s="69" t="s">
        <v>6</v>
      </c>
      <c r="G9" s="30">
        <f>IF(SUM(I9:I9)=0,"",AVERAGE(I9:I9))</f>
        <v>70</v>
      </c>
      <c r="H9" s="38" t="s">
        <v>244</v>
      </c>
      <c r="I9" s="31">
        <v>70</v>
      </c>
      <c r="J9" s="32" t="s">
        <v>243</v>
      </c>
    </row>
    <row r="10" spans="1:10" s="8" customFormat="1" ht="51" customHeight="1" x14ac:dyDescent="0.25">
      <c r="A10" s="65">
        <f>IF(I10&lt;61,MAX($A$8:A9)+1,"")</f>
        <v>1</v>
      </c>
      <c r="B10" s="222"/>
      <c r="C10" s="66" t="s">
        <v>4</v>
      </c>
      <c r="D10" s="251"/>
      <c r="E10" s="224" t="s">
        <v>42</v>
      </c>
      <c r="F10" s="70" t="s">
        <v>42</v>
      </c>
      <c r="G10" s="240">
        <f>IF(SUM(I10:I12)=0,"",AVERAGE(I10:I12))</f>
        <v>53.333333333333336</v>
      </c>
      <c r="H10" s="38" t="s">
        <v>88</v>
      </c>
      <c r="I10" s="31">
        <v>60</v>
      </c>
      <c r="J10" s="32"/>
    </row>
    <row r="11" spans="1:10" s="8" customFormat="1" ht="93" customHeight="1" x14ac:dyDescent="0.25">
      <c r="A11" s="65">
        <f>IF(I11&lt;61,MAX($A$8:A10)+1,"")</f>
        <v>2</v>
      </c>
      <c r="B11" s="222"/>
      <c r="C11" s="66" t="s">
        <v>4</v>
      </c>
      <c r="D11" s="251"/>
      <c r="E11" s="224"/>
      <c r="F11" s="70" t="s">
        <v>42</v>
      </c>
      <c r="G11" s="238"/>
      <c r="H11" s="38" t="s">
        <v>43</v>
      </c>
      <c r="I11" s="31">
        <v>40</v>
      </c>
      <c r="J11" s="32" t="s">
        <v>245</v>
      </c>
    </row>
    <row r="12" spans="1:10" s="8" customFormat="1" ht="32.25" customHeight="1" x14ac:dyDescent="0.25">
      <c r="A12" s="65">
        <f>IF(I12&lt;61,MAX($A$8:A11)+1,"")</f>
        <v>3</v>
      </c>
      <c r="B12" s="222"/>
      <c r="C12" s="66" t="s">
        <v>4</v>
      </c>
      <c r="D12" s="251"/>
      <c r="E12" s="224"/>
      <c r="F12" s="70" t="s">
        <v>42</v>
      </c>
      <c r="G12" s="239"/>
      <c r="H12" s="38" t="s">
        <v>214</v>
      </c>
      <c r="I12" s="31">
        <v>60</v>
      </c>
      <c r="J12" s="32" t="s">
        <v>246</v>
      </c>
    </row>
    <row r="13" spans="1:10" s="8" customFormat="1" ht="45" customHeight="1" x14ac:dyDescent="0.25">
      <c r="A13" s="65">
        <f>IF(I13&lt;61,MAX($A$8:A12)+1,"")</f>
        <v>4</v>
      </c>
      <c r="B13" s="222"/>
      <c r="C13" s="66" t="s">
        <v>4</v>
      </c>
      <c r="D13" s="251"/>
      <c r="E13" s="224" t="s">
        <v>44</v>
      </c>
      <c r="F13" s="70" t="s">
        <v>44</v>
      </c>
      <c r="G13" s="240">
        <f>IF(SUM(I13:I14)=0,"",AVERAGE(I13:I14))</f>
        <v>60</v>
      </c>
      <c r="H13" s="38" t="s">
        <v>10</v>
      </c>
      <c r="I13" s="31">
        <v>60</v>
      </c>
      <c r="J13" s="32"/>
    </row>
    <row r="14" spans="1:10" s="8" customFormat="1" ht="30.75" customHeight="1" x14ac:dyDescent="0.25">
      <c r="A14" s="65">
        <f>IF(I14&lt;61,MAX($A$8:A13)+1,"")</f>
        <v>5</v>
      </c>
      <c r="B14" s="222"/>
      <c r="C14" s="66" t="s">
        <v>4</v>
      </c>
      <c r="D14" s="251"/>
      <c r="E14" s="224"/>
      <c r="F14" s="70" t="s">
        <v>44</v>
      </c>
      <c r="G14" s="239"/>
      <c r="H14" s="38" t="s">
        <v>90</v>
      </c>
      <c r="I14" s="31">
        <v>60</v>
      </c>
      <c r="J14" s="32" t="s">
        <v>247</v>
      </c>
    </row>
    <row r="15" spans="1:10" s="8" customFormat="1" ht="48" customHeight="1" x14ac:dyDescent="0.25">
      <c r="A15" s="65" t="str">
        <f>IF(I15&lt;61,MAX($A$8:A14)+1,"")</f>
        <v/>
      </c>
      <c r="B15" s="222"/>
      <c r="C15" s="66" t="s">
        <v>4</v>
      </c>
      <c r="D15" s="251"/>
      <c r="E15" s="224" t="s">
        <v>45</v>
      </c>
      <c r="F15" s="70" t="s">
        <v>45</v>
      </c>
      <c r="G15" s="237">
        <f>IF(SUM(I15:I20)=0,"",AVERAGE(I15:I20))</f>
        <v>65</v>
      </c>
      <c r="H15" s="38" t="s">
        <v>46</v>
      </c>
      <c r="I15" s="31">
        <v>70</v>
      </c>
      <c r="J15" s="32" t="s">
        <v>248</v>
      </c>
    </row>
    <row r="16" spans="1:10" s="8" customFormat="1" ht="44.25" customHeight="1" x14ac:dyDescent="0.25">
      <c r="A16" s="65" t="str">
        <f>IF(I16&lt;61,MAX($A$8:A15)+1,"")</f>
        <v/>
      </c>
      <c r="B16" s="222"/>
      <c r="C16" s="66" t="s">
        <v>4</v>
      </c>
      <c r="D16" s="251"/>
      <c r="E16" s="224"/>
      <c r="F16" s="70" t="s">
        <v>45</v>
      </c>
      <c r="G16" s="238"/>
      <c r="H16" s="38" t="s">
        <v>7</v>
      </c>
      <c r="I16" s="31">
        <v>70</v>
      </c>
      <c r="J16" s="32" t="s">
        <v>249</v>
      </c>
    </row>
    <row r="17" spans="1:10" s="8" customFormat="1" ht="45" customHeight="1" x14ac:dyDescent="0.25">
      <c r="A17" s="65">
        <f>IF(I17&lt;61,MAX($A$8:A16)+1,"")</f>
        <v>6</v>
      </c>
      <c r="B17" s="222"/>
      <c r="C17" s="66" t="s">
        <v>4</v>
      </c>
      <c r="D17" s="251"/>
      <c r="E17" s="224"/>
      <c r="F17" s="70" t="s">
        <v>45</v>
      </c>
      <c r="G17" s="238"/>
      <c r="H17" s="39" t="s">
        <v>215</v>
      </c>
      <c r="I17" s="31">
        <v>50</v>
      </c>
      <c r="J17" s="32">
        <v>75</v>
      </c>
    </row>
    <row r="18" spans="1:10" s="8" customFormat="1" ht="60" customHeight="1" x14ac:dyDescent="0.25">
      <c r="A18" s="65">
        <f>IF(I18&lt;61,MAX($A$8:A17)+1,"")</f>
        <v>7</v>
      </c>
      <c r="B18" s="222"/>
      <c r="C18" s="66" t="s">
        <v>4</v>
      </c>
      <c r="D18" s="251"/>
      <c r="E18" s="224"/>
      <c r="F18" s="70" t="s">
        <v>45</v>
      </c>
      <c r="G18" s="238"/>
      <c r="H18" s="38" t="s">
        <v>89</v>
      </c>
      <c r="I18" s="31">
        <v>50</v>
      </c>
      <c r="J18" s="32"/>
    </row>
    <row r="19" spans="1:10" s="8" customFormat="1" ht="48" customHeight="1" x14ac:dyDescent="0.25">
      <c r="A19" s="65" t="str">
        <f>IF(I19&lt;61,MAX($A$8:A18)+1,"")</f>
        <v/>
      </c>
      <c r="B19" s="222"/>
      <c r="C19" s="66" t="s">
        <v>4</v>
      </c>
      <c r="D19" s="251"/>
      <c r="E19" s="224"/>
      <c r="F19" s="70" t="s">
        <v>45</v>
      </c>
      <c r="G19" s="238"/>
      <c r="H19" s="38" t="s">
        <v>91</v>
      </c>
      <c r="I19" s="31">
        <v>75</v>
      </c>
      <c r="J19" s="32" t="s">
        <v>250</v>
      </c>
    </row>
    <row r="20" spans="1:10" s="8" customFormat="1" ht="30" customHeight="1" x14ac:dyDescent="0.25">
      <c r="A20" s="65" t="str">
        <f>IF(I20&lt;61,MAX($A$8:A19)+1,"")</f>
        <v/>
      </c>
      <c r="B20" s="222"/>
      <c r="C20" s="66" t="s">
        <v>4</v>
      </c>
      <c r="D20" s="251"/>
      <c r="E20" s="224"/>
      <c r="F20" s="70" t="s">
        <v>45</v>
      </c>
      <c r="G20" s="239"/>
      <c r="H20" s="38" t="s">
        <v>11</v>
      </c>
      <c r="I20" s="31">
        <v>75</v>
      </c>
      <c r="J20" s="32" t="s">
        <v>251</v>
      </c>
    </row>
    <row r="21" spans="1:10" s="8" customFormat="1" ht="31.5" customHeight="1" x14ac:dyDescent="0.25">
      <c r="A21" s="65" t="str">
        <f>IF(I21&lt;61,MAX($A$8:A20)+1,"")</f>
        <v/>
      </c>
      <c r="B21" s="222"/>
      <c r="C21" s="66" t="s">
        <v>4</v>
      </c>
      <c r="D21" s="251"/>
      <c r="E21" s="224" t="s">
        <v>47</v>
      </c>
      <c r="F21" s="70" t="s">
        <v>47</v>
      </c>
      <c r="G21" s="237">
        <f>IF(SUM(I21:I27)=0,"",AVERAGE(I21:I27))</f>
        <v>67.857142857142861</v>
      </c>
      <c r="H21" s="38" t="s">
        <v>12</v>
      </c>
      <c r="I21" s="31">
        <v>75</v>
      </c>
      <c r="J21" s="32"/>
    </row>
    <row r="22" spans="1:10" s="8" customFormat="1" ht="41.25" customHeight="1" x14ac:dyDescent="0.25">
      <c r="A22" s="65">
        <f>IF(I22&lt;61,MAX($A$8:A21)+1,"")</f>
        <v>8</v>
      </c>
      <c r="B22" s="222"/>
      <c r="C22" s="66" t="s">
        <v>4</v>
      </c>
      <c r="D22" s="251"/>
      <c r="E22" s="224"/>
      <c r="F22" s="70" t="s">
        <v>47</v>
      </c>
      <c r="G22" s="237"/>
      <c r="H22" s="38" t="s">
        <v>92</v>
      </c>
      <c r="I22" s="31">
        <v>60</v>
      </c>
      <c r="J22" s="32" t="s">
        <v>259</v>
      </c>
    </row>
    <row r="23" spans="1:10" s="8" customFormat="1" ht="59.25" customHeight="1" x14ac:dyDescent="0.25">
      <c r="A23" s="65" t="str">
        <f>IF(I23&lt;61,MAX($A$8:A22)+1,"")</f>
        <v/>
      </c>
      <c r="B23" s="222"/>
      <c r="C23" s="66" t="s">
        <v>4</v>
      </c>
      <c r="D23" s="251"/>
      <c r="E23" s="224"/>
      <c r="F23" s="70" t="s">
        <v>47</v>
      </c>
      <c r="G23" s="237"/>
      <c r="H23" s="38" t="s">
        <v>14</v>
      </c>
      <c r="I23" s="31">
        <v>70</v>
      </c>
      <c r="J23" s="32" t="s">
        <v>258</v>
      </c>
    </row>
    <row r="24" spans="1:10" s="8" customFormat="1" ht="44.25" customHeight="1" x14ac:dyDescent="0.25">
      <c r="A24" s="65" t="str">
        <f>IF(I24&lt;61,MAX($A$8:A23)+1,"")</f>
        <v/>
      </c>
      <c r="B24" s="222"/>
      <c r="C24" s="66" t="s">
        <v>4</v>
      </c>
      <c r="D24" s="251"/>
      <c r="E24" s="224"/>
      <c r="F24" s="70" t="s">
        <v>47</v>
      </c>
      <c r="G24" s="237"/>
      <c r="H24" s="38" t="s">
        <v>8</v>
      </c>
      <c r="I24" s="31">
        <v>70</v>
      </c>
      <c r="J24" s="32"/>
    </row>
    <row r="25" spans="1:10" s="8" customFormat="1" ht="33.75" customHeight="1" x14ac:dyDescent="0.25">
      <c r="A25" s="65" t="str">
        <f>IF(I25&lt;61,MAX($A$8:A24)+1,"")</f>
        <v/>
      </c>
      <c r="B25" s="222"/>
      <c r="C25" s="66" t="s">
        <v>4</v>
      </c>
      <c r="D25" s="251"/>
      <c r="E25" s="224"/>
      <c r="F25" s="70" t="s">
        <v>47</v>
      </c>
      <c r="G25" s="237"/>
      <c r="H25" s="38" t="s">
        <v>13</v>
      </c>
      <c r="I25" s="31">
        <v>70</v>
      </c>
      <c r="J25" s="32"/>
    </row>
    <row r="26" spans="1:10" s="8" customFormat="1" ht="35.25" customHeight="1" x14ac:dyDescent="0.25">
      <c r="A26" s="65" t="str">
        <f>IF(I26&lt;61,MAX($A$8:A25)+1,"")</f>
        <v/>
      </c>
      <c r="B26" s="222"/>
      <c r="C26" s="66" t="s">
        <v>4</v>
      </c>
      <c r="D26" s="251"/>
      <c r="E26" s="224"/>
      <c r="F26" s="70" t="s">
        <v>47</v>
      </c>
      <c r="G26" s="237"/>
      <c r="H26" s="38" t="s">
        <v>48</v>
      </c>
      <c r="I26" s="31">
        <v>80</v>
      </c>
      <c r="J26" s="32"/>
    </row>
    <row r="27" spans="1:10" s="8" customFormat="1" ht="75" customHeight="1" x14ac:dyDescent="0.25">
      <c r="A27" s="65">
        <f>IF(I27&lt;61,MAX($A$8:A26)+1,"")</f>
        <v>9</v>
      </c>
      <c r="B27" s="223"/>
      <c r="C27" s="66" t="s">
        <v>4</v>
      </c>
      <c r="D27" s="252"/>
      <c r="E27" s="224"/>
      <c r="F27" s="70" t="s">
        <v>47</v>
      </c>
      <c r="G27" s="237"/>
      <c r="H27" s="38" t="s">
        <v>15</v>
      </c>
      <c r="I27" s="31">
        <v>50</v>
      </c>
      <c r="J27" s="32" t="s">
        <v>252</v>
      </c>
    </row>
    <row r="28" spans="1:10" s="8" customFormat="1" ht="31.5" customHeight="1" x14ac:dyDescent="0.25">
      <c r="A28" s="65" t="str">
        <f>IF(I28&lt;61,MAX($A$8:A27)+1,"")</f>
        <v/>
      </c>
      <c r="B28" s="259" t="s">
        <v>5</v>
      </c>
      <c r="C28" s="67" t="s">
        <v>5</v>
      </c>
      <c r="D28" s="256">
        <f>IF(SUM(I28:I55)=0,"",AVERAGE(I28:I55))</f>
        <v>64.107142857142861</v>
      </c>
      <c r="E28" s="218" t="s">
        <v>49</v>
      </c>
      <c r="F28" s="71" t="s">
        <v>49</v>
      </c>
      <c r="G28" s="237">
        <f>IF(SUM(I28:I34)=0,"",AVERAGE(I28:I34))</f>
        <v>62.857142857142854</v>
      </c>
      <c r="H28" s="38" t="s">
        <v>41</v>
      </c>
      <c r="I28" s="31">
        <v>80</v>
      </c>
      <c r="J28" s="32" t="s">
        <v>253</v>
      </c>
    </row>
    <row r="29" spans="1:10" s="8" customFormat="1" ht="33.75" customHeight="1" x14ac:dyDescent="0.25">
      <c r="A29" s="65" t="str">
        <f>IF(I29&lt;61,MAX($A$8:A28)+1,"")</f>
        <v/>
      </c>
      <c r="B29" s="260"/>
      <c r="C29" s="67" t="s">
        <v>5</v>
      </c>
      <c r="D29" s="244"/>
      <c r="E29" s="219"/>
      <c r="F29" s="71" t="s">
        <v>49</v>
      </c>
      <c r="G29" s="237"/>
      <c r="H29" s="38" t="s">
        <v>16</v>
      </c>
      <c r="I29" s="31">
        <v>70</v>
      </c>
      <c r="J29" s="32"/>
    </row>
    <row r="30" spans="1:10" s="8" customFormat="1" ht="45.75" customHeight="1" x14ac:dyDescent="0.25">
      <c r="A30" s="65">
        <f>IF(I30&lt;61,MAX($A$8:A29)+1,"")</f>
        <v>10</v>
      </c>
      <c r="B30" s="260"/>
      <c r="C30" s="67" t="s">
        <v>5</v>
      </c>
      <c r="D30" s="244"/>
      <c r="E30" s="219"/>
      <c r="F30" s="71" t="s">
        <v>49</v>
      </c>
      <c r="G30" s="237"/>
      <c r="H30" s="38" t="s">
        <v>93</v>
      </c>
      <c r="I30" s="31">
        <v>50</v>
      </c>
      <c r="J30" s="32"/>
    </row>
    <row r="31" spans="1:10" s="8" customFormat="1" ht="39" customHeight="1" x14ac:dyDescent="0.25">
      <c r="A31" s="65">
        <f>IF(I31&lt;61,MAX($A$8:A30)+1,"")</f>
        <v>11</v>
      </c>
      <c r="B31" s="260"/>
      <c r="C31" s="67" t="s">
        <v>5</v>
      </c>
      <c r="D31" s="244"/>
      <c r="E31" s="219"/>
      <c r="F31" s="71" t="s">
        <v>49</v>
      </c>
      <c r="G31" s="237"/>
      <c r="H31" s="38" t="s">
        <v>17</v>
      </c>
      <c r="I31" s="31">
        <v>50</v>
      </c>
      <c r="J31" s="32"/>
    </row>
    <row r="32" spans="1:10" s="8" customFormat="1" ht="47.25" customHeight="1" x14ac:dyDescent="0.25">
      <c r="A32" s="65">
        <f>IF(I32&lt;61,MAX($A$8:A31)+1,"")</f>
        <v>12</v>
      </c>
      <c r="B32" s="260"/>
      <c r="C32" s="67" t="s">
        <v>5</v>
      </c>
      <c r="D32" s="244"/>
      <c r="E32" s="219"/>
      <c r="F32" s="71" t="s">
        <v>49</v>
      </c>
      <c r="G32" s="237"/>
      <c r="H32" s="38" t="s">
        <v>18</v>
      </c>
      <c r="I32" s="31">
        <v>60</v>
      </c>
      <c r="J32" s="32"/>
    </row>
    <row r="33" spans="1:10" s="8" customFormat="1" ht="50.25" customHeight="1" x14ac:dyDescent="0.25">
      <c r="A33" s="65" t="str">
        <f>IF(I33&lt;61,MAX($A$8:A32)+1,"")</f>
        <v/>
      </c>
      <c r="B33" s="260"/>
      <c r="C33" s="67" t="s">
        <v>5</v>
      </c>
      <c r="D33" s="244"/>
      <c r="E33" s="219"/>
      <c r="F33" s="71" t="s">
        <v>49</v>
      </c>
      <c r="G33" s="237"/>
      <c r="H33" s="38" t="s">
        <v>51</v>
      </c>
      <c r="I33" s="31">
        <v>70</v>
      </c>
      <c r="J33" s="32"/>
    </row>
    <row r="34" spans="1:10" s="8" customFormat="1" ht="45" customHeight="1" x14ac:dyDescent="0.25">
      <c r="A34" s="65">
        <f>IF(I34&lt;61,MAX($A$8:A33)+1,"")</f>
        <v>13</v>
      </c>
      <c r="B34" s="260"/>
      <c r="C34" s="67" t="s">
        <v>5</v>
      </c>
      <c r="D34" s="244"/>
      <c r="E34" s="220"/>
      <c r="F34" s="71" t="s">
        <v>49</v>
      </c>
      <c r="G34" s="237"/>
      <c r="H34" s="38" t="s">
        <v>19</v>
      </c>
      <c r="I34" s="31">
        <v>60</v>
      </c>
      <c r="J34" s="32"/>
    </row>
    <row r="35" spans="1:10" s="8" customFormat="1" ht="25.5" customHeight="1" x14ac:dyDescent="0.25">
      <c r="A35" s="65" t="str">
        <f>IF(I35&lt;61,MAX($A$8:A34)+1,"")</f>
        <v/>
      </c>
      <c r="B35" s="260"/>
      <c r="C35" s="67" t="s">
        <v>5</v>
      </c>
      <c r="D35" s="244"/>
      <c r="E35" s="218" t="s">
        <v>50</v>
      </c>
      <c r="F35" s="71" t="s">
        <v>50</v>
      </c>
      <c r="G35" s="237">
        <f>IF(SUM(I35,I37)=0,"",AVERAGE(I35:I37))</f>
        <v>60</v>
      </c>
      <c r="H35" s="38" t="s">
        <v>20</v>
      </c>
      <c r="I35" s="31">
        <v>70</v>
      </c>
      <c r="J35" s="32"/>
    </row>
    <row r="36" spans="1:10" s="8" customFormat="1" ht="46.5" customHeight="1" x14ac:dyDescent="0.25">
      <c r="A36" s="65">
        <f>IF(I36&lt;61,MAX($A$8:A35)+1,"")</f>
        <v>14</v>
      </c>
      <c r="B36" s="260"/>
      <c r="C36" s="67" t="s">
        <v>5</v>
      </c>
      <c r="D36" s="244"/>
      <c r="E36" s="219"/>
      <c r="F36" s="71" t="s">
        <v>50</v>
      </c>
      <c r="G36" s="237"/>
      <c r="H36" s="38" t="s">
        <v>52</v>
      </c>
      <c r="I36" s="31">
        <v>50</v>
      </c>
      <c r="J36" s="32"/>
    </row>
    <row r="37" spans="1:10" s="8" customFormat="1" ht="40.5" customHeight="1" x14ac:dyDescent="0.25">
      <c r="A37" s="65">
        <f>IF(I37&lt;61,MAX($A$8:A36)+1,"")</f>
        <v>15</v>
      </c>
      <c r="B37" s="260"/>
      <c r="C37" s="67" t="s">
        <v>5</v>
      </c>
      <c r="D37" s="244"/>
      <c r="E37" s="220"/>
      <c r="F37" s="71" t="s">
        <v>50</v>
      </c>
      <c r="G37" s="237"/>
      <c r="H37" s="38" t="s">
        <v>94</v>
      </c>
      <c r="I37" s="31">
        <v>60</v>
      </c>
      <c r="J37" s="32"/>
    </row>
    <row r="38" spans="1:10" s="8" customFormat="1" ht="37.5" customHeight="1" x14ac:dyDescent="0.25">
      <c r="A38" s="65" t="str">
        <f>IF(I38&lt;61,MAX($A$8:A37)+1,"")</f>
        <v/>
      </c>
      <c r="B38" s="260"/>
      <c r="C38" s="67" t="s">
        <v>5</v>
      </c>
      <c r="D38" s="244"/>
      <c r="E38" s="218" t="s">
        <v>53</v>
      </c>
      <c r="F38" s="71" t="s">
        <v>53</v>
      </c>
      <c r="G38" s="237">
        <f>IF(SUM(I38:I40)=0,"",AVERAGE(I38:I40))</f>
        <v>65</v>
      </c>
      <c r="H38" s="38" t="s">
        <v>21</v>
      </c>
      <c r="I38" s="31">
        <v>75</v>
      </c>
      <c r="J38" s="32"/>
    </row>
    <row r="39" spans="1:10" s="8" customFormat="1" ht="36" customHeight="1" x14ac:dyDescent="0.25">
      <c r="A39" s="65">
        <f>IF(I39&lt;61,MAX($A$8:A38)+1,"")</f>
        <v>16</v>
      </c>
      <c r="B39" s="260"/>
      <c r="C39" s="67" t="s">
        <v>5</v>
      </c>
      <c r="D39" s="244"/>
      <c r="E39" s="219"/>
      <c r="F39" s="71" t="s">
        <v>53</v>
      </c>
      <c r="G39" s="237"/>
      <c r="H39" s="38" t="s">
        <v>9</v>
      </c>
      <c r="I39" s="31">
        <v>60</v>
      </c>
      <c r="J39" s="32"/>
    </row>
    <row r="40" spans="1:10" s="8" customFormat="1" ht="51" customHeight="1" x14ac:dyDescent="0.25">
      <c r="A40" s="65">
        <f>IF(I40&lt;61,MAX($A$8:A39)+1,"")</f>
        <v>17</v>
      </c>
      <c r="B40" s="260"/>
      <c r="C40" s="67" t="s">
        <v>5</v>
      </c>
      <c r="D40" s="244"/>
      <c r="E40" s="220"/>
      <c r="F40" s="71" t="s">
        <v>53</v>
      </c>
      <c r="G40" s="237"/>
      <c r="H40" s="38" t="s">
        <v>22</v>
      </c>
      <c r="I40" s="31">
        <v>60</v>
      </c>
      <c r="J40" s="32"/>
    </row>
    <row r="41" spans="1:10" s="8" customFormat="1" ht="57.75" customHeight="1" x14ac:dyDescent="0.25">
      <c r="A41" s="65" t="str">
        <f>IF(I41&lt;61,MAX($A$8:A40)+1,"")</f>
        <v/>
      </c>
      <c r="B41" s="260"/>
      <c r="C41" s="67" t="s">
        <v>5</v>
      </c>
      <c r="D41" s="244"/>
      <c r="E41" s="218" t="s">
        <v>54</v>
      </c>
      <c r="F41" s="71" t="s">
        <v>54</v>
      </c>
      <c r="G41" s="237">
        <f>IF(SUM(I41:I43)=0,"",AVERAGE(I41:I43))</f>
        <v>73.333333333333329</v>
      </c>
      <c r="H41" s="38" t="s">
        <v>95</v>
      </c>
      <c r="I41" s="31">
        <v>80</v>
      </c>
      <c r="J41" s="32"/>
    </row>
    <row r="42" spans="1:10" s="8" customFormat="1" ht="48.75" customHeight="1" x14ac:dyDescent="0.25">
      <c r="A42" s="65">
        <f>IF(I42&lt;61,MAX($A$8:A41)+1,"")</f>
        <v>18</v>
      </c>
      <c r="B42" s="260"/>
      <c r="C42" s="67" t="s">
        <v>5</v>
      </c>
      <c r="D42" s="244"/>
      <c r="E42" s="219"/>
      <c r="F42" s="71" t="s">
        <v>54</v>
      </c>
      <c r="G42" s="237"/>
      <c r="H42" s="38" t="s">
        <v>23</v>
      </c>
      <c r="I42" s="31">
        <v>60</v>
      </c>
      <c r="J42" s="32"/>
    </row>
    <row r="43" spans="1:10" s="8" customFormat="1" ht="50.25" customHeight="1" x14ac:dyDescent="0.25">
      <c r="A43" s="65" t="str">
        <f>IF(I43&lt;61,MAX($A$8:A42)+1,"")</f>
        <v/>
      </c>
      <c r="B43" s="260"/>
      <c r="C43" s="67" t="s">
        <v>5</v>
      </c>
      <c r="D43" s="244"/>
      <c r="E43" s="220"/>
      <c r="F43" s="71" t="s">
        <v>54</v>
      </c>
      <c r="G43" s="237"/>
      <c r="H43" s="38" t="s">
        <v>24</v>
      </c>
      <c r="I43" s="31">
        <v>80</v>
      </c>
      <c r="J43" s="32"/>
    </row>
    <row r="44" spans="1:10" s="8" customFormat="1" ht="30.75" customHeight="1" x14ac:dyDescent="0.25">
      <c r="A44" s="65" t="str">
        <f>IF(I44&lt;61,MAX($A$8:A43)+1,"")</f>
        <v/>
      </c>
      <c r="B44" s="260"/>
      <c r="C44" s="67" t="s">
        <v>5</v>
      </c>
      <c r="D44" s="244"/>
      <c r="E44" s="253" t="s">
        <v>55</v>
      </c>
      <c r="F44" s="72" t="s">
        <v>55</v>
      </c>
      <c r="G44" s="237">
        <f>IF(SUM(I44:I54)=0,"",AVERAGE(I44:I55))</f>
        <v>63.333333333333336</v>
      </c>
      <c r="H44" s="38" t="s">
        <v>96</v>
      </c>
      <c r="I44" s="31">
        <v>80</v>
      </c>
      <c r="J44" s="34"/>
    </row>
    <row r="45" spans="1:10" s="8" customFormat="1" ht="60.75" customHeight="1" x14ac:dyDescent="0.25">
      <c r="A45" s="65">
        <f>IF(I45&lt;61,MAX($A$8:A44)+1,"")</f>
        <v>19</v>
      </c>
      <c r="B45" s="260"/>
      <c r="C45" s="67" t="s">
        <v>5</v>
      </c>
      <c r="D45" s="244"/>
      <c r="E45" s="254"/>
      <c r="F45" s="72" t="s">
        <v>55</v>
      </c>
      <c r="G45" s="237"/>
      <c r="H45" s="38" t="s">
        <v>27</v>
      </c>
      <c r="I45" s="31">
        <v>60</v>
      </c>
      <c r="J45" s="34"/>
    </row>
    <row r="46" spans="1:10" s="8" customFormat="1" ht="47.25" customHeight="1" x14ac:dyDescent="0.25">
      <c r="A46" s="65">
        <f>IF(I46&lt;61,MAX($A$8:A45)+1,"")</f>
        <v>20</v>
      </c>
      <c r="B46" s="260"/>
      <c r="C46" s="67" t="s">
        <v>5</v>
      </c>
      <c r="D46" s="244"/>
      <c r="E46" s="254"/>
      <c r="F46" s="72" t="s">
        <v>55</v>
      </c>
      <c r="G46" s="237"/>
      <c r="H46" s="38" t="s">
        <v>25</v>
      </c>
      <c r="I46" s="31">
        <v>60</v>
      </c>
      <c r="J46" s="34"/>
    </row>
    <row r="47" spans="1:10" s="8" customFormat="1" ht="57.75" customHeight="1" x14ac:dyDescent="0.25">
      <c r="A47" s="65" t="str">
        <f>IF(I47&lt;61,MAX($A$8:A46)+1,"")</f>
        <v/>
      </c>
      <c r="B47" s="260"/>
      <c r="C47" s="67" t="s">
        <v>5</v>
      </c>
      <c r="D47" s="244"/>
      <c r="E47" s="254"/>
      <c r="F47" s="72" t="s">
        <v>55</v>
      </c>
      <c r="G47" s="237"/>
      <c r="H47" s="38" t="s">
        <v>28</v>
      </c>
      <c r="I47" s="31">
        <v>70</v>
      </c>
      <c r="J47" s="34"/>
    </row>
    <row r="48" spans="1:10" s="8" customFormat="1" ht="45.75" customHeight="1" x14ac:dyDescent="0.25">
      <c r="A48" s="65">
        <f>IF(I48&lt;61,MAX($A$8:A47)+1,"")</f>
        <v>21</v>
      </c>
      <c r="B48" s="260"/>
      <c r="C48" s="67" t="s">
        <v>5</v>
      </c>
      <c r="D48" s="244"/>
      <c r="E48" s="254"/>
      <c r="F48" s="72" t="s">
        <v>55</v>
      </c>
      <c r="G48" s="237"/>
      <c r="H48" s="38" t="s">
        <v>97</v>
      </c>
      <c r="I48" s="31">
        <v>50</v>
      </c>
      <c r="J48" s="34"/>
    </row>
    <row r="49" spans="1:10" s="8" customFormat="1" ht="34.5" customHeight="1" x14ac:dyDescent="0.25">
      <c r="A49" s="65">
        <f>IF(I49&lt;61,MAX($A$8:A48)+1,"")</f>
        <v>22</v>
      </c>
      <c r="B49" s="260"/>
      <c r="C49" s="67" t="s">
        <v>5</v>
      </c>
      <c r="D49" s="244"/>
      <c r="E49" s="254"/>
      <c r="F49" s="72" t="s">
        <v>55</v>
      </c>
      <c r="G49" s="237"/>
      <c r="H49" s="38" t="s">
        <v>98</v>
      </c>
      <c r="I49" s="31">
        <v>50</v>
      </c>
      <c r="J49" s="34" t="s">
        <v>254</v>
      </c>
    </row>
    <row r="50" spans="1:10" s="8" customFormat="1" ht="36" customHeight="1" x14ac:dyDescent="0.25">
      <c r="A50" s="65" t="str">
        <f>IF(I50&lt;61,MAX($A$8:A49)+1,"")</f>
        <v/>
      </c>
      <c r="B50" s="260"/>
      <c r="C50" s="67" t="s">
        <v>5</v>
      </c>
      <c r="D50" s="244"/>
      <c r="E50" s="254"/>
      <c r="F50" s="72" t="s">
        <v>55</v>
      </c>
      <c r="G50" s="237"/>
      <c r="H50" s="38" t="s">
        <v>32</v>
      </c>
      <c r="I50" s="31">
        <v>70</v>
      </c>
      <c r="J50" s="34"/>
    </row>
    <row r="51" spans="1:10" s="8" customFormat="1" ht="55.5" customHeight="1" x14ac:dyDescent="0.25">
      <c r="A51" s="65" t="str">
        <f>IF(I51&lt;61,MAX($A$8:A50)+1,"")</f>
        <v/>
      </c>
      <c r="B51" s="260"/>
      <c r="C51" s="67" t="s">
        <v>5</v>
      </c>
      <c r="D51" s="244"/>
      <c r="E51" s="254"/>
      <c r="F51" s="72" t="s">
        <v>55</v>
      </c>
      <c r="G51" s="237"/>
      <c r="H51" s="38" t="s">
        <v>29</v>
      </c>
      <c r="I51" s="31">
        <v>70</v>
      </c>
      <c r="J51" s="34"/>
    </row>
    <row r="52" spans="1:10" s="8" customFormat="1" ht="21" customHeight="1" x14ac:dyDescent="0.25">
      <c r="A52" s="65" t="str">
        <f>IF(I52&lt;61,MAX($A$8:A51)+1,"")</f>
        <v/>
      </c>
      <c r="B52" s="260"/>
      <c r="C52" s="67" t="s">
        <v>5</v>
      </c>
      <c r="D52" s="244"/>
      <c r="E52" s="254"/>
      <c r="F52" s="72" t="s">
        <v>55</v>
      </c>
      <c r="G52" s="237"/>
      <c r="H52" s="38" t="s">
        <v>31</v>
      </c>
      <c r="I52" s="31">
        <v>80</v>
      </c>
      <c r="J52" s="34"/>
    </row>
    <row r="53" spans="1:10" s="8" customFormat="1" ht="31.5" customHeight="1" x14ac:dyDescent="0.25">
      <c r="A53" s="65">
        <f>IF(I53&lt;61,MAX($A$8:A52)+1,"")</f>
        <v>23</v>
      </c>
      <c r="B53" s="260"/>
      <c r="C53" s="67" t="s">
        <v>5</v>
      </c>
      <c r="D53" s="244"/>
      <c r="E53" s="254"/>
      <c r="F53" s="72" t="s">
        <v>55</v>
      </c>
      <c r="G53" s="237"/>
      <c r="H53" s="38" t="s">
        <v>99</v>
      </c>
      <c r="I53" s="31">
        <v>60</v>
      </c>
      <c r="J53" s="34"/>
    </row>
    <row r="54" spans="1:10" s="8" customFormat="1" ht="28.5" customHeight="1" x14ac:dyDescent="0.25">
      <c r="A54" s="65">
        <f>IF(I54&lt;61,MAX($A$8:A53)+1,"")</f>
        <v>24</v>
      </c>
      <c r="B54" s="260"/>
      <c r="C54" s="67" t="s">
        <v>5</v>
      </c>
      <c r="D54" s="244"/>
      <c r="E54" s="254"/>
      <c r="F54" s="72" t="s">
        <v>55</v>
      </c>
      <c r="G54" s="237"/>
      <c r="H54" s="38" t="s">
        <v>30</v>
      </c>
      <c r="I54" s="31">
        <v>60</v>
      </c>
      <c r="J54" s="34"/>
    </row>
    <row r="55" spans="1:10" s="8" customFormat="1" ht="58.5" customHeight="1" x14ac:dyDescent="0.25">
      <c r="A55" s="65">
        <f>IF(I55&lt;61,MAX($A$8:A54)+1,"")</f>
        <v>25</v>
      </c>
      <c r="B55" s="261"/>
      <c r="C55" s="67" t="s">
        <v>5</v>
      </c>
      <c r="D55" s="257"/>
      <c r="E55" s="255"/>
      <c r="F55" s="72" t="s">
        <v>55</v>
      </c>
      <c r="G55" s="237"/>
      <c r="H55" s="38" t="s">
        <v>58</v>
      </c>
      <c r="I55" s="31">
        <v>50</v>
      </c>
      <c r="J55" s="34"/>
    </row>
    <row r="56" spans="1:10" s="8" customFormat="1" ht="23.25" customHeight="1" x14ac:dyDescent="0.25">
      <c r="A56" s="65" t="str">
        <f>IF(I56&lt;61,MAX($A$8:A55)+1,"")</f>
        <v/>
      </c>
      <c r="B56" s="225" t="s">
        <v>57</v>
      </c>
      <c r="C56" s="68" t="s">
        <v>57</v>
      </c>
      <c r="D56" s="256">
        <f>IF(SUM(I56:I64)=0,"",AVERAGE(I56:I64))</f>
        <v>52.222222222222221</v>
      </c>
      <c r="E56" s="218" t="s">
        <v>59</v>
      </c>
      <c r="F56" s="71" t="s">
        <v>59</v>
      </c>
      <c r="G56" s="237">
        <f>IF(SUM(I56:I64)=0,"",AVERAGE(I56:I64))</f>
        <v>52.222222222222221</v>
      </c>
      <c r="H56" s="38" t="s">
        <v>216</v>
      </c>
      <c r="I56" s="31">
        <v>70</v>
      </c>
      <c r="J56" s="32"/>
    </row>
    <row r="57" spans="1:10" s="8" customFormat="1" ht="34.5" customHeight="1" x14ac:dyDescent="0.25">
      <c r="A57" s="65">
        <f>IF(I57&lt;61,MAX($A$8:A56)+1,"")</f>
        <v>26</v>
      </c>
      <c r="B57" s="226"/>
      <c r="C57" s="68" t="s">
        <v>57</v>
      </c>
      <c r="D57" s="244"/>
      <c r="E57" s="219"/>
      <c r="F57" s="71" t="s">
        <v>59</v>
      </c>
      <c r="G57" s="237"/>
      <c r="H57" s="38" t="s">
        <v>26</v>
      </c>
      <c r="I57" s="31">
        <v>50</v>
      </c>
      <c r="J57" s="32"/>
    </row>
    <row r="58" spans="1:10" s="8" customFormat="1" ht="141" customHeight="1" x14ac:dyDescent="0.25">
      <c r="A58" s="65">
        <f>IF(I58&lt;61,MAX($A$8:A57)+1,"")</f>
        <v>27</v>
      </c>
      <c r="B58" s="226"/>
      <c r="C58" s="68" t="s">
        <v>57</v>
      </c>
      <c r="D58" s="244"/>
      <c r="E58" s="219"/>
      <c r="F58" s="71" t="s">
        <v>59</v>
      </c>
      <c r="G58" s="237"/>
      <c r="H58" s="38" t="s">
        <v>100</v>
      </c>
      <c r="I58" s="31">
        <v>50</v>
      </c>
      <c r="J58" s="32"/>
    </row>
    <row r="59" spans="1:10" s="8" customFormat="1" ht="42" customHeight="1" x14ac:dyDescent="0.25">
      <c r="A59" s="65">
        <f>IF(I59&lt;61,MAX($A$8:A58)+1,"")</f>
        <v>28</v>
      </c>
      <c r="B59" s="226"/>
      <c r="C59" s="68" t="s">
        <v>57</v>
      </c>
      <c r="D59" s="244"/>
      <c r="E59" s="219"/>
      <c r="F59" s="71" t="s">
        <v>59</v>
      </c>
      <c r="G59" s="237"/>
      <c r="H59" s="38" t="s">
        <v>33</v>
      </c>
      <c r="I59" s="31">
        <v>50</v>
      </c>
      <c r="J59" s="32"/>
    </row>
    <row r="60" spans="1:10" s="8" customFormat="1" ht="64.5" customHeight="1" x14ac:dyDescent="0.25">
      <c r="A60" s="65">
        <f>IF(I60&lt;61,MAX($A$8:A59)+1,"")</f>
        <v>29</v>
      </c>
      <c r="B60" s="226"/>
      <c r="C60" s="68" t="s">
        <v>57</v>
      </c>
      <c r="D60" s="244"/>
      <c r="E60" s="219"/>
      <c r="F60" s="71" t="s">
        <v>59</v>
      </c>
      <c r="G60" s="237"/>
      <c r="H60" s="38" t="s">
        <v>34</v>
      </c>
      <c r="I60" s="31">
        <v>50</v>
      </c>
      <c r="J60" s="32"/>
    </row>
    <row r="61" spans="1:10" s="8" customFormat="1" ht="40.5" customHeight="1" x14ac:dyDescent="0.25">
      <c r="A61" s="65">
        <f>IF(I61&lt;61,MAX($A$8:A60)+1,"")</f>
        <v>30</v>
      </c>
      <c r="B61" s="226"/>
      <c r="C61" s="68" t="s">
        <v>57</v>
      </c>
      <c r="D61" s="244"/>
      <c r="E61" s="219"/>
      <c r="F61" s="71" t="s">
        <v>59</v>
      </c>
      <c r="G61" s="237"/>
      <c r="H61" s="38" t="s">
        <v>35</v>
      </c>
      <c r="I61" s="31">
        <v>50</v>
      </c>
      <c r="J61" s="32"/>
    </row>
    <row r="62" spans="1:10" s="8" customFormat="1" ht="53.25" customHeight="1" x14ac:dyDescent="0.25">
      <c r="A62" s="65">
        <f>IF(I62&lt;61,MAX($A$8:A61)+1,"")</f>
        <v>31</v>
      </c>
      <c r="B62" s="226"/>
      <c r="C62" s="68" t="s">
        <v>57</v>
      </c>
      <c r="D62" s="244"/>
      <c r="E62" s="219"/>
      <c r="F62" s="71" t="s">
        <v>59</v>
      </c>
      <c r="G62" s="237"/>
      <c r="H62" s="39" t="s">
        <v>36</v>
      </c>
      <c r="I62" s="31">
        <v>50</v>
      </c>
      <c r="J62" s="32"/>
    </row>
    <row r="63" spans="1:10" s="8" customFormat="1" ht="40.5" customHeight="1" x14ac:dyDescent="0.25">
      <c r="A63" s="65">
        <f>IF(I63&lt;61,MAX($A$8:A62)+1,"")</f>
        <v>32</v>
      </c>
      <c r="B63" s="226"/>
      <c r="C63" s="68" t="s">
        <v>57</v>
      </c>
      <c r="D63" s="244"/>
      <c r="E63" s="219"/>
      <c r="F63" s="71" t="s">
        <v>59</v>
      </c>
      <c r="G63" s="237"/>
      <c r="H63" s="38" t="s">
        <v>38</v>
      </c>
      <c r="I63" s="31">
        <v>50</v>
      </c>
      <c r="J63" s="32"/>
    </row>
    <row r="64" spans="1:10" s="8" customFormat="1" ht="40.5" customHeight="1" x14ac:dyDescent="0.25">
      <c r="A64" s="65">
        <f>IF(I64&lt;61,MAX($A$8:A63)+1,"")</f>
        <v>33</v>
      </c>
      <c r="B64" s="227"/>
      <c r="C64" s="68" t="s">
        <v>57</v>
      </c>
      <c r="D64" s="257"/>
      <c r="E64" s="220"/>
      <c r="F64" s="71" t="s">
        <v>59</v>
      </c>
      <c r="G64" s="237"/>
      <c r="H64" s="38" t="s">
        <v>40</v>
      </c>
      <c r="I64" s="31">
        <v>50</v>
      </c>
      <c r="J64" s="32" t="s">
        <v>255</v>
      </c>
    </row>
    <row r="65" spans="1:10" s="8" customFormat="1" ht="54" customHeight="1" x14ac:dyDescent="0.25">
      <c r="A65" s="65">
        <f>IF(I65&lt;61,MAX($A$8:A64)+1,"")</f>
        <v>34</v>
      </c>
      <c r="B65" s="225" t="s">
        <v>56</v>
      </c>
      <c r="C65" s="68" t="s">
        <v>56</v>
      </c>
      <c r="D65" s="243">
        <f>IF(SUM(I65:I69)=0,"",AVERAGE(I65:I69))</f>
        <v>62</v>
      </c>
      <c r="E65" s="218" t="s">
        <v>75</v>
      </c>
      <c r="F65" s="71" t="s">
        <v>75</v>
      </c>
      <c r="G65" s="237">
        <f>IF(SUM(I65:I69)=0,"",AVERAGE(I65:I69))</f>
        <v>62</v>
      </c>
      <c r="H65" s="38" t="s">
        <v>37</v>
      </c>
      <c r="I65" s="31">
        <v>60</v>
      </c>
      <c r="J65" s="32"/>
    </row>
    <row r="66" spans="1:10" s="8" customFormat="1" ht="45" customHeight="1" x14ac:dyDescent="0.25">
      <c r="A66" s="65" t="str">
        <f>IF(I66&lt;61,MAX($A$8:A65)+1,"")</f>
        <v/>
      </c>
      <c r="B66" s="226"/>
      <c r="C66" s="68" t="s">
        <v>56</v>
      </c>
      <c r="D66" s="244"/>
      <c r="E66" s="219"/>
      <c r="F66" s="71" t="s">
        <v>75</v>
      </c>
      <c r="G66" s="237"/>
      <c r="H66" s="39" t="s">
        <v>39</v>
      </c>
      <c r="I66" s="31">
        <v>70</v>
      </c>
      <c r="J66" s="32"/>
    </row>
    <row r="67" spans="1:10" s="8" customFormat="1" ht="41.25" customHeight="1" x14ac:dyDescent="0.25">
      <c r="A67" s="65">
        <f>IF(I67&lt;61,MAX($A$8:A66)+1,"")</f>
        <v>35</v>
      </c>
      <c r="B67" s="226"/>
      <c r="C67" s="68" t="s">
        <v>56</v>
      </c>
      <c r="D67" s="244"/>
      <c r="E67" s="219"/>
      <c r="F67" s="71" t="s">
        <v>75</v>
      </c>
      <c r="G67" s="237"/>
      <c r="H67" s="39" t="s">
        <v>78</v>
      </c>
      <c r="I67" s="31">
        <v>60</v>
      </c>
      <c r="J67" s="32"/>
    </row>
    <row r="68" spans="1:10" s="8" customFormat="1" ht="45.75" customHeight="1" x14ac:dyDescent="0.25">
      <c r="A68" s="65">
        <f>IF(I68&lt;61,MAX($A$8:A67)+1,"")</f>
        <v>36</v>
      </c>
      <c r="B68" s="226"/>
      <c r="C68" s="68" t="s">
        <v>56</v>
      </c>
      <c r="D68" s="244"/>
      <c r="E68" s="219"/>
      <c r="F68" s="71" t="s">
        <v>75</v>
      </c>
      <c r="G68" s="237"/>
      <c r="H68" s="39" t="s">
        <v>77</v>
      </c>
      <c r="I68" s="31">
        <v>60</v>
      </c>
      <c r="J68" s="32" t="s">
        <v>256</v>
      </c>
    </row>
    <row r="69" spans="1:10" s="8" customFormat="1" ht="57" customHeight="1" thickBot="1" x14ac:dyDescent="0.3">
      <c r="A69" s="65">
        <f>IF(I69&lt;61,MAX($A$8:A68)+1,"")</f>
        <v>37</v>
      </c>
      <c r="B69" s="227"/>
      <c r="C69" s="68" t="s">
        <v>56</v>
      </c>
      <c r="D69" s="245"/>
      <c r="E69" s="258"/>
      <c r="F69" s="71" t="s">
        <v>75</v>
      </c>
      <c r="G69" s="242"/>
      <c r="H69" s="40" t="s">
        <v>101</v>
      </c>
      <c r="I69" s="31">
        <v>60</v>
      </c>
      <c r="J69" s="35" t="s">
        <v>257</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79" activePane="bottomRight" state="frozen"/>
      <selection pane="topRight" activeCell="N1" sqref="N1"/>
      <selection pane="bottomLeft" activeCell="A7" sqref="A7"/>
      <selection pane="bottomRight" activeCell="T163" sqref="T163"/>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103</v>
      </c>
      <c r="F4" s="269"/>
      <c r="G4" s="269"/>
      <c r="H4" s="269"/>
      <c r="I4" s="269"/>
      <c r="J4" s="269"/>
      <c r="K4" s="269"/>
      <c r="L4" s="270"/>
      <c r="M4" s="55"/>
    </row>
    <row r="5" spans="1:13" s="8" customFormat="1" ht="24" thickBot="1" x14ac:dyDescent="0.4">
      <c r="A5" s="50"/>
      <c r="B5" s="54"/>
      <c r="C5" s="265"/>
      <c r="D5" s="266"/>
      <c r="E5" s="267" t="s">
        <v>76</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64</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73</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62</v>
      </c>
      <c r="F14" s="56" t="s">
        <v>1</v>
      </c>
      <c r="G14" s="56"/>
      <c r="H14" s="56"/>
      <c r="I14" s="56"/>
      <c r="J14" s="56"/>
      <c r="K14" s="56"/>
      <c r="L14" s="56"/>
      <c r="M14" s="55"/>
    </row>
    <row r="15" spans="1:13" s="8" customFormat="1" x14ac:dyDescent="0.25">
      <c r="A15" s="50"/>
      <c r="B15" s="54"/>
      <c r="C15" s="56"/>
      <c r="D15" s="56" t="s">
        <v>63</v>
      </c>
      <c r="E15" s="56">
        <v>100</v>
      </c>
      <c r="F15" s="59">
        <f>AUTODIAGNÓSTICO!I6</f>
        <v>62.131147540983605</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65</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66</v>
      </c>
      <c r="F34" s="56" t="s">
        <v>67</v>
      </c>
      <c r="G34" s="56"/>
      <c r="H34" s="56"/>
      <c r="I34" s="56"/>
      <c r="J34" s="56"/>
      <c r="K34" s="56"/>
      <c r="L34" s="56"/>
      <c r="M34" s="55"/>
    </row>
    <row r="35" spans="1:13" s="8" customFormat="1" x14ac:dyDescent="0.25">
      <c r="A35" s="50"/>
      <c r="B35" s="54"/>
      <c r="C35" s="56"/>
      <c r="D35" s="56" t="str">
        <f>AUTODIAGNÓSTICO!B9</f>
        <v>PLANEAR</v>
      </c>
      <c r="E35" s="56">
        <v>100</v>
      </c>
      <c r="F35" s="56">
        <f>AUTODIAGNÓSTICO!D9</f>
        <v>63.94736842105263</v>
      </c>
      <c r="G35" s="56"/>
      <c r="H35" s="56"/>
      <c r="I35" s="56"/>
      <c r="J35" s="56"/>
      <c r="K35" s="56"/>
      <c r="L35" s="56"/>
      <c r="M35" s="55"/>
    </row>
    <row r="36" spans="1:13" s="8" customFormat="1" x14ac:dyDescent="0.25">
      <c r="A36" s="50"/>
      <c r="B36" s="54"/>
      <c r="C36" s="56"/>
      <c r="D36" s="56" t="str">
        <f>AUTODIAGNÓSTICO!B28</f>
        <v>EJECUTAR</v>
      </c>
      <c r="E36" s="56">
        <v>100</v>
      </c>
      <c r="F36" s="56">
        <f>AUTODIAGNÓSTICO!D28</f>
        <v>64.107142857142861</v>
      </c>
      <c r="G36" s="56"/>
      <c r="H36" s="56"/>
      <c r="I36" s="56"/>
      <c r="J36" s="56"/>
      <c r="K36" s="56"/>
      <c r="L36" s="56"/>
      <c r="M36" s="55"/>
    </row>
    <row r="37" spans="1:13" s="8" customFormat="1" x14ac:dyDescent="0.25">
      <c r="A37" s="50"/>
      <c r="B37" s="54"/>
      <c r="C37" s="56"/>
      <c r="D37" s="56" t="str">
        <f>AUTODIAGNÓSTICO!B56</f>
        <v>VERIFICAR</v>
      </c>
      <c r="E37" s="56">
        <v>100</v>
      </c>
      <c r="F37" s="56">
        <f>AUTODIAGNÓSTICO!D56</f>
        <v>52.222222222222221</v>
      </c>
      <c r="G37" s="56"/>
      <c r="H37" s="56"/>
      <c r="I37" s="56"/>
      <c r="J37" s="56"/>
      <c r="K37" s="56"/>
      <c r="L37" s="56"/>
      <c r="M37" s="55"/>
    </row>
    <row r="38" spans="1:13" s="8" customFormat="1" x14ac:dyDescent="0.25">
      <c r="A38" s="50"/>
      <c r="B38" s="54"/>
      <c r="C38" s="56"/>
      <c r="D38" s="56" t="str">
        <f>AUTODIAGNÓSTICO!B65</f>
        <v>ACTUAR</v>
      </c>
      <c r="E38" s="56">
        <v>100</v>
      </c>
      <c r="F38" s="56">
        <f>AUTODIAGNÓSTICO!D65</f>
        <v>62</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68</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69</v>
      </c>
      <c r="D56" s="262"/>
      <c r="E56" s="262"/>
      <c r="F56" s="262"/>
      <c r="G56" s="262"/>
      <c r="H56" s="262"/>
      <c r="I56" s="262"/>
      <c r="J56" s="262"/>
      <c r="K56" s="262"/>
      <c r="L56" s="262"/>
      <c r="M56" s="55"/>
    </row>
    <row r="57" spans="1:13" s="8" customFormat="1" x14ac:dyDescent="0.25">
      <c r="A57" s="50"/>
      <c r="B57" s="54"/>
      <c r="C57" s="113"/>
      <c r="D57" s="113"/>
      <c r="E57" s="113"/>
      <c r="F57" s="113"/>
      <c r="G57" s="113"/>
      <c r="H57" s="113"/>
      <c r="I57" s="113"/>
      <c r="J57" s="113"/>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62</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53.333333333333336</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60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67.857142857142861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70</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62</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62.857142857142854</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60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65</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73.333333333333329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63.333333333333336</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71</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74</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52.222222222222221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72</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74</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62</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2"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103</v>
      </c>
      <c r="F4" s="13"/>
    </row>
    <row r="5" spans="2:6" s="8" customFormat="1" x14ac:dyDescent="0.25">
      <c r="B5" s="12"/>
      <c r="C5" s="14"/>
      <c r="D5" s="14"/>
      <c r="E5" s="19" t="s">
        <v>105</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104</v>
      </c>
      <c r="D8" s="272"/>
      <c r="E8" s="272"/>
      <c r="F8" s="13"/>
    </row>
    <row r="9" spans="2:6" s="8" customFormat="1" ht="15.75" thickBot="1" x14ac:dyDescent="0.3">
      <c r="B9" s="12"/>
      <c r="C9" s="14"/>
      <c r="D9" s="14"/>
      <c r="E9" s="14"/>
      <c r="F9" s="13"/>
    </row>
    <row r="10" spans="2:6" s="8" customFormat="1" ht="18.75" x14ac:dyDescent="0.25">
      <c r="B10" s="12"/>
      <c r="C10" s="20" t="s">
        <v>115</v>
      </c>
      <c r="D10" s="97"/>
      <c r="E10" s="21" t="s">
        <v>79</v>
      </c>
      <c r="F10" s="13"/>
    </row>
    <row r="11" spans="2:6" s="8" customFormat="1" ht="41.25" customHeight="1" x14ac:dyDescent="0.4">
      <c r="B11" s="12"/>
      <c r="C11" s="273">
        <f>AUTODIAGNÓSTICO!E6</f>
        <v>254109000177</v>
      </c>
      <c r="D11" s="274"/>
      <c r="E11" s="22">
        <f>AUTODIAGNÓSTICO!I6</f>
        <v>62.131147540983605</v>
      </c>
      <c r="F11" s="23"/>
    </row>
    <row r="12" spans="2:6" s="8" customFormat="1" ht="45" customHeight="1" thickBot="1" x14ac:dyDescent="0.3">
      <c r="B12" s="12"/>
      <c r="C12" s="275"/>
      <c r="D12" s="276"/>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80</v>
      </c>
      <c r="D15" s="25"/>
      <c r="E15" s="14"/>
      <c r="F15" s="13"/>
    </row>
    <row r="16" spans="2:6" s="8" customFormat="1" ht="18" x14ac:dyDescent="0.25">
      <c r="B16" s="12"/>
      <c r="C16" s="25"/>
      <c r="D16" s="25"/>
      <c r="E16" s="14"/>
      <c r="F16" s="13"/>
    </row>
    <row r="17" spans="2:6" s="8" customFormat="1" ht="15.75" x14ac:dyDescent="0.25">
      <c r="B17" s="12"/>
      <c r="C17" s="26" t="s">
        <v>81</v>
      </c>
      <c r="D17" s="99"/>
      <c r="E17" s="14"/>
      <c r="F17" s="13"/>
    </row>
    <row r="18" spans="2:6" s="8" customFormat="1" ht="15.75" x14ac:dyDescent="0.25">
      <c r="B18" s="12"/>
      <c r="C18" s="26" t="s">
        <v>82</v>
      </c>
      <c r="D18" s="98"/>
      <c r="E18" s="14"/>
      <c r="F18" s="13"/>
    </row>
    <row r="19" spans="2:6" s="8" customFormat="1" ht="15.75" x14ac:dyDescent="0.25">
      <c r="B19" s="12"/>
      <c r="C19" s="26" t="s">
        <v>83</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1" workbookViewId="0">
      <selection activeCell="L20" sqref="L20"/>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122</v>
      </c>
      <c r="O2" t="s">
        <v>123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117</v>
      </c>
      <c r="L7" s="278"/>
      <c r="N7">
        <v>2026</v>
      </c>
      <c r="O7">
        <v>2026</v>
      </c>
    </row>
    <row r="8" spans="1:15" ht="28.5" customHeight="1" thickBot="1" x14ac:dyDescent="0.3">
      <c r="A8" s="279" t="s">
        <v>140</v>
      </c>
      <c r="B8" s="310"/>
      <c r="C8" s="280"/>
      <c r="D8" s="279" t="s">
        <v>118</v>
      </c>
      <c r="E8" s="310"/>
      <c r="F8" s="311" t="s">
        <v>119</v>
      </c>
      <c r="G8" s="312"/>
      <c r="H8" s="79" t="s">
        <v>120</v>
      </c>
      <c r="I8" s="279" t="s">
        <v>121</v>
      </c>
      <c r="J8" s="280"/>
      <c r="K8" s="78" t="s">
        <v>122</v>
      </c>
      <c r="L8" s="78" t="s">
        <v>123</v>
      </c>
      <c r="N8">
        <v>2027</v>
      </c>
      <c r="O8">
        <v>2027</v>
      </c>
    </row>
    <row r="9" spans="1:15" x14ac:dyDescent="0.25">
      <c r="A9" s="281" t="s">
        <v>218</v>
      </c>
      <c r="B9" s="282"/>
      <c r="C9" s="283"/>
      <c r="D9" s="303" t="s">
        <v>219</v>
      </c>
      <c r="E9" s="303"/>
      <c r="F9" s="290" t="s">
        <v>260</v>
      </c>
      <c r="G9" s="291"/>
      <c r="H9" s="291" t="s">
        <v>220</v>
      </c>
      <c r="I9" s="296" t="s">
        <v>221</v>
      </c>
      <c r="J9" s="297"/>
      <c r="K9" s="307">
        <v>2024</v>
      </c>
      <c r="L9" s="306">
        <v>2024</v>
      </c>
      <c r="M9" s="80"/>
      <c r="N9">
        <v>2028</v>
      </c>
      <c r="O9">
        <v>2028</v>
      </c>
    </row>
    <row r="10" spans="1:15" x14ac:dyDescent="0.25">
      <c r="A10" s="284"/>
      <c r="B10" s="285"/>
      <c r="C10" s="286"/>
      <c r="D10" s="304"/>
      <c r="E10" s="304"/>
      <c r="F10" s="292"/>
      <c r="G10" s="293"/>
      <c r="H10" s="293"/>
      <c r="I10" s="298" t="s">
        <v>222</v>
      </c>
      <c r="J10" s="299"/>
      <c r="K10" s="307"/>
      <c r="L10" s="307"/>
      <c r="M10" s="80"/>
      <c r="N10">
        <v>2029</v>
      </c>
      <c r="O10">
        <v>2029</v>
      </c>
    </row>
    <row r="11" spans="1:15" x14ac:dyDescent="0.25">
      <c r="A11" s="284"/>
      <c r="B11" s="285"/>
      <c r="C11" s="286"/>
      <c r="D11" s="304"/>
      <c r="E11" s="304"/>
      <c r="F11" s="292"/>
      <c r="G11" s="293"/>
      <c r="H11" s="293"/>
      <c r="I11" s="300" t="s">
        <v>223</v>
      </c>
      <c r="J11" s="299"/>
      <c r="K11" s="307"/>
      <c r="L11" s="307"/>
      <c r="M11" s="80"/>
      <c r="N11">
        <v>2030</v>
      </c>
      <c r="O11">
        <v>2030</v>
      </c>
    </row>
    <row r="12" spans="1:15" x14ac:dyDescent="0.25">
      <c r="A12" s="284"/>
      <c r="B12" s="285"/>
      <c r="C12" s="286"/>
      <c r="D12" s="304"/>
      <c r="E12" s="304"/>
      <c r="F12" s="292"/>
      <c r="G12" s="293"/>
      <c r="H12" s="293"/>
      <c r="I12" s="300" t="s">
        <v>225</v>
      </c>
      <c r="J12" s="299"/>
      <c r="K12" s="307"/>
      <c r="L12" s="307"/>
      <c r="M12" s="80"/>
      <c r="N12">
        <v>2031</v>
      </c>
      <c r="O12">
        <v>2031</v>
      </c>
    </row>
    <row r="13" spans="1:15" ht="15.75" thickBot="1" x14ac:dyDescent="0.3">
      <c r="A13" s="287"/>
      <c r="B13" s="288"/>
      <c r="C13" s="289"/>
      <c r="D13" s="305"/>
      <c r="E13" s="305"/>
      <c r="F13" s="294"/>
      <c r="G13" s="295"/>
      <c r="H13" s="295"/>
      <c r="I13" s="301" t="s">
        <v>224</v>
      </c>
      <c r="J13" s="302"/>
      <c r="K13" s="309"/>
      <c r="L13" s="308"/>
      <c r="M13" s="80"/>
      <c r="N13">
        <v>2032</v>
      </c>
      <c r="O13">
        <v>2032</v>
      </c>
    </row>
    <row r="14" spans="1:15" x14ac:dyDescent="0.25">
      <c r="M14" s="81"/>
      <c r="N14">
        <v>2033</v>
      </c>
      <c r="O14">
        <v>2033</v>
      </c>
    </row>
    <row r="15" spans="1:15" s="42" customFormat="1" ht="30" x14ac:dyDescent="0.25">
      <c r="A15" s="76" t="s">
        <v>112</v>
      </c>
      <c r="B15" s="82" t="s">
        <v>0</v>
      </c>
      <c r="C15" s="83" t="s">
        <v>106</v>
      </c>
      <c r="D15" s="83" t="s">
        <v>107</v>
      </c>
      <c r="E15" s="83" t="s">
        <v>124</v>
      </c>
      <c r="F15" s="84" t="s">
        <v>108</v>
      </c>
      <c r="G15" s="85" t="s">
        <v>109</v>
      </c>
      <c r="H15" s="76" t="s">
        <v>110</v>
      </c>
      <c r="I15" s="76" t="s">
        <v>111</v>
      </c>
      <c r="J15" s="76" t="s">
        <v>141</v>
      </c>
      <c r="K15" s="76" t="s">
        <v>113</v>
      </c>
      <c r="L15" s="76" t="s">
        <v>114</v>
      </c>
      <c r="N15">
        <v>2034</v>
      </c>
      <c r="O15">
        <v>2034</v>
      </c>
    </row>
    <row r="16" spans="1:15" ht="120" x14ac:dyDescent="0.25">
      <c r="A16" s="48">
        <v>1</v>
      </c>
      <c r="B16" s="49" t="str">
        <f>VLOOKUP(A16,AUTODIAGNÓSTICO!$A$9:$J$69,3,0)</f>
        <v>PLANEAR</v>
      </c>
      <c r="C16" s="49" t="str">
        <f>VLOOKUP(A16,AUTODIAGNÓSTICO!A9:J69,6,0)</f>
        <v>Analizar las debilidades y fortalezas para la rendicón de cuentas</v>
      </c>
      <c r="D16" s="49"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7">
        <f>VLOOKUP(A16,AUTODIAGNÓSTICO!$A$9:$J$69,9,0)</f>
        <v>60</v>
      </c>
      <c r="F16" s="46" t="s">
        <v>242</v>
      </c>
      <c r="G16" s="46" t="s">
        <v>226</v>
      </c>
      <c r="H16" s="46" t="s">
        <v>227</v>
      </c>
      <c r="I16" s="109">
        <v>10000</v>
      </c>
      <c r="J16" s="46" t="s">
        <v>228</v>
      </c>
      <c r="K16" s="47">
        <v>45330</v>
      </c>
      <c r="L16" s="47">
        <v>45340</v>
      </c>
    </row>
    <row r="17" spans="1:12" ht="165"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7">
        <f>VLOOKUP(A17,AUTODIAGNÓSTICO!$A$9:$J$69,9,0)</f>
        <v>40</v>
      </c>
      <c r="F17" s="46" t="s">
        <v>229</v>
      </c>
      <c r="G17" s="46" t="s">
        <v>230</v>
      </c>
      <c r="H17" s="46" t="s">
        <v>231</v>
      </c>
      <c r="I17" s="46" t="s">
        <v>232</v>
      </c>
      <c r="J17" s="46" t="s">
        <v>233</v>
      </c>
      <c r="K17" s="47">
        <v>45330</v>
      </c>
      <c r="L17" s="47">
        <v>45329</v>
      </c>
    </row>
    <row r="18" spans="1:12" ht="75" x14ac:dyDescent="0.25">
      <c r="A18" s="48">
        <v>3</v>
      </c>
      <c r="B18" s="49" t="str">
        <f>VLOOKUP(A18,AUTODIAGNÓSTICO!$A$9:$J$69,3,0)</f>
        <v>PLANEAR</v>
      </c>
      <c r="C18" s="49" t="str">
        <f>VLOOKUP(A18,AUTODIAGNÓSTICO!A11:J71,6,0)</f>
        <v>Analizar las debilidades y fortalezas para la rendicón de cuentas</v>
      </c>
      <c r="D18" s="49" t="str">
        <f>VLOOKUP(A18,AUTODIAGNÓSTICO!A11:J71,8,0)</f>
        <v>Socializar al interior del establecimiento educativo, los resultados del diagnóstico del proceso de rendición de cuentas institucional.</v>
      </c>
      <c r="E18" s="77">
        <f>VLOOKUP(A18,AUTODIAGNÓSTICO!$A$9:$J$69,9,0)</f>
        <v>60</v>
      </c>
      <c r="F18" s="46" t="s">
        <v>234</v>
      </c>
      <c r="G18" s="46" t="s">
        <v>235</v>
      </c>
      <c r="H18" s="46" t="s">
        <v>236</v>
      </c>
      <c r="I18" s="46" t="s">
        <v>237</v>
      </c>
      <c r="J18" s="46" t="s">
        <v>238</v>
      </c>
      <c r="K18" s="47">
        <v>45330</v>
      </c>
      <c r="L18" s="47">
        <v>45329</v>
      </c>
    </row>
    <row r="19" spans="1:12" ht="90" x14ac:dyDescent="0.25">
      <c r="A19" s="48">
        <v>4</v>
      </c>
      <c r="B19" s="49" t="str">
        <f>VLOOKUP(A19,AUTODIAGNÓSTICO!$A$9:$J$69,3,0)</f>
        <v>PLANEAR</v>
      </c>
      <c r="C19" s="49" t="str">
        <f>VLOOKUP(A19,AUTODIAGNÓSTICO!A12:J72,6,0)</f>
        <v>Identificar espacios de articulación y cooperación para la rendición de cuentas</v>
      </c>
      <c r="D19" s="49" t="str">
        <f>VLOOKUP(A19,AUTODIAGNÓSTICO!A12:J72,8,0)</f>
        <v>Establecer temas e informes, mecanismos de interlocución y retroalimentación para articular la intervención en el proceso de rendición de cuentas.</v>
      </c>
      <c r="E19" s="77">
        <f>VLOOKUP(A19,AUTODIAGNÓSTICO!$A$9:$J$69,9,0)</f>
        <v>60</v>
      </c>
      <c r="F19" s="46" t="s">
        <v>261</v>
      </c>
      <c r="G19" s="46" t="s">
        <v>262</v>
      </c>
      <c r="H19" s="46" t="s">
        <v>263</v>
      </c>
      <c r="I19" s="111">
        <v>50000</v>
      </c>
      <c r="J19" s="46" t="s">
        <v>228</v>
      </c>
      <c r="K19" s="47">
        <v>45352</v>
      </c>
      <c r="L19" s="47">
        <v>45616</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Conformar y capacitar un equipo de trabajo que lidere el proceso de planeación y ejecución de los ejercicios de rendición de cuentas.</v>
      </c>
      <c r="E20" s="77">
        <f>VLOOKUP(A20,AUTODIAGNÓSTICO!$A$9:$J$69,9,0)</f>
        <v>60</v>
      </c>
      <c r="F20" s="46" t="s">
        <v>264</v>
      </c>
      <c r="G20" s="46" t="s">
        <v>265</v>
      </c>
      <c r="H20" s="46" t="s">
        <v>266</v>
      </c>
      <c r="I20" s="109">
        <v>20000</v>
      </c>
      <c r="J20" s="46" t="s">
        <v>267</v>
      </c>
      <c r="K20" s="47">
        <v>45353</v>
      </c>
      <c r="L20" s="47">
        <v>45607</v>
      </c>
    </row>
    <row r="21" spans="1:12" ht="150" x14ac:dyDescent="0.25">
      <c r="A21" s="48">
        <v>6</v>
      </c>
      <c r="B21" s="49" t="str">
        <f>VLOOKUP(A21,AUTODIAGNÓSTICO!$A$9:$J$69,3,0)</f>
        <v>PLANEAR</v>
      </c>
      <c r="C21" s="49" t="str">
        <f>VLOOKUP(A21,AUTODIAGNÓSTICO!A14:J74,6,0)</f>
        <v>Construir la estrategia de rendición de cuentas
 Paso 1. 
Identificación de los espacios de diálogo en los que la entidad rendirá cuentas</v>
      </c>
      <c r="D21" s="49" t="str">
        <f>VLOOKUP(A21,AUTODIAGNÓSTICO!A14:J74,8,0)</f>
        <v>Definir, de acuerdo  al diagnóstico y la priorización de programas, proyectos y servicios, los espacios de diálogo de rendición  del establecimiento educativo durante la vigencia.</v>
      </c>
      <c r="E21" s="77">
        <f>VLOOKUP(A21,AUTODIAGNÓSTICO!$A$9:$J$69,9,0)</f>
        <v>50</v>
      </c>
      <c r="F21" s="46"/>
      <c r="G21" s="46"/>
      <c r="H21" s="46"/>
      <c r="I21" s="46"/>
      <c r="J21" s="46"/>
      <c r="K21" s="47"/>
      <c r="L21" s="47"/>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2" s="77">
        <f>VLOOKUP(A22,AUTODIAGNÓSTICO!$A$9:$J$69,9,0)</f>
        <v>50</v>
      </c>
      <c r="F22" s="46"/>
      <c r="G22" s="46"/>
      <c r="H22" s="46"/>
      <c r="I22" s="46"/>
      <c r="J22" s="46"/>
      <c r="K22" s="47"/>
      <c r="L22" s="47"/>
    </row>
    <row r="23" spans="1:12" ht="165" x14ac:dyDescent="0.25">
      <c r="A23" s="48">
        <v>8</v>
      </c>
      <c r="B23" s="49" t="str">
        <f>VLOOKUP(A23,AUTODIAGNÓSTICO!$A$9:$J$69,3,0)</f>
        <v>PLANEAR</v>
      </c>
      <c r="C23" s="49" t="str">
        <f>VLOOKUP(A23,AUTODIAGNÓSTICO!A16:J76,6,0)</f>
        <v>Construir la estrategia de rendición de cuentas 
 Paso 2. 
Definir la estrategia para implementar el ejercicio de rendición de cuentas</v>
      </c>
      <c r="D23" s="49" t="str">
        <f>VLOOKUP(A23,AUTODIAGNÓSTICO!A16:J76,8,0)</f>
        <v>Definir el presupuesto asociado a las actividades que se implementarán en el establecimiento educativo para llevar a cabo los ejercicios de rendición de cuentas.</v>
      </c>
      <c r="E23" s="77">
        <f>VLOOKUP(A23,AUTODIAGNÓSTICO!$A$9:$J$69,9,0)</f>
        <v>60</v>
      </c>
      <c r="F23" s="46"/>
      <c r="G23" s="46"/>
      <c r="H23" s="46"/>
      <c r="I23" s="46"/>
      <c r="J23" s="46"/>
      <c r="K23" s="47"/>
      <c r="L23" s="47"/>
    </row>
    <row r="24" spans="1:12" ht="165" x14ac:dyDescent="0.25">
      <c r="A24" s="48">
        <v>9</v>
      </c>
      <c r="B24" s="49" t="str">
        <f>VLOOKUP(A24,AUTODIAGNÓSTICO!$A$9:$J$69,3,0)</f>
        <v>PLANEAR</v>
      </c>
      <c r="C24" s="49" t="str">
        <f>VLOOKUP(A24,AUTODIAGNÓSTICO!A17:J77,6,0)</f>
        <v>Construir la estrategia de rendición de cuentas 
 Paso 2. 
Definir la estrategia para implementar el ejercicio de rendición de cuentas</v>
      </c>
      <c r="D24" s="49" t="str">
        <f>VLOOKUP(A24,AUTODIAGNÓSTICO!A17:J77,8,0)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4" s="77">
        <f>VLOOKUP(A24,AUTODIAGNÓSTICO!$A$9:$J$69,9,0)</f>
        <v>50</v>
      </c>
      <c r="F24" s="46"/>
      <c r="G24" s="46"/>
      <c r="H24" s="46"/>
      <c r="I24" s="46"/>
      <c r="J24" s="46"/>
      <c r="K24" s="47"/>
      <c r="L24" s="47"/>
    </row>
    <row r="25" spans="1:12" ht="105" x14ac:dyDescent="0.25">
      <c r="A25" s="48">
        <v>10</v>
      </c>
      <c r="B25" s="49" t="str">
        <f>VLOOKUP(A25,AUTODIAGNÓSTICO!$A$9:$J$69,3,0)</f>
        <v>EJECUTAR</v>
      </c>
      <c r="C25" s="49" t="str">
        <f>VLOOKUP(A25,AUTODIAGNÓSTICO!A18:J78,6,0)</f>
        <v xml:space="preserve">Generación y análisis de la información para el diálogo en la rendición de cuentas en lenguaje claro </v>
      </c>
      <c r="D25" s="49" t="str">
        <f>VLOOKUP(A25,AUTODIAGNÓSTICO!A18:J78,8,0)</f>
        <v>Preparar la información sobre el cumplimiento de metas plan de mejoramiento institucional (PMI), con sus respectivos indicadores, verificando la calidad de la misma .</v>
      </c>
      <c r="E25" s="77">
        <f>VLOOKUP(A25,AUTODIAGNÓSTICO!$A$9:$J$69,9,0)</f>
        <v>50</v>
      </c>
      <c r="F25" s="46"/>
      <c r="G25" s="46"/>
      <c r="H25" s="46"/>
      <c r="I25" s="46"/>
      <c r="J25" s="46"/>
      <c r="K25" s="47"/>
      <c r="L25" s="47"/>
    </row>
    <row r="26" spans="1:12" ht="105" x14ac:dyDescent="0.25">
      <c r="A26" s="48">
        <v>11</v>
      </c>
      <c r="B26" s="49" t="str">
        <f>VLOOKUP(A26,AUTODIAGNÓSTICO!$A$9:$J$69,3,0)</f>
        <v>EJECUTAR</v>
      </c>
      <c r="C26" s="49" t="str">
        <f>VLOOKUP(A26,AUTODIAGNÓSTICO!A19:J79,6,0)</f>
        <v xml:space="preserve">Generación y análisis de la información para el diálogo en la rendición de cuentas en lenguaje claro </v>
      </c>
      <c r="D26" s="49" t="str">
        <f>VLOOKUP(A26,AUTODIAGNÓSTICO!A19:J79,8,0)</f>
        <v>Preparar la información sobre las áreas de gestión  (Informes, Metas e Indicadores, verificando la calidad de la misma.</v>
      </c>
      <c r="E26" s="77">
        <f>VLOOKUP(A26,AUTODIAGNÓSTICO!$A$9:$J$69,9,0)</f>
        <v>50</v>
      </c>
      <c r="F26" s="46"/>
      <c r="G26" s="46"/>
      <c r="H26" s="46"/>
      <c r="I26" s="46"/>
      <c r="J26" s="46"/>
      <c r="K26" s="47"/>
      <c r="L26" s="47"/>
    </row>
    <row r="27" spans="1:12" ht="105" x14ac:dyDescent="0.25">
      <c r="A27" s="48">
        <v>12</v>
      </c>
      <c r="B27" s="49" t="str">
        <f>VLOOKUP(A27,AUTODIAGNÓSTICO!$A$9:$J$69,3,0)</f>
        <v>EJECUTAR</v>
      </c>
      <c r="C27" s="49" t="str">
        <f>VLOOKUP(A27,AUTODIAGNÓSTICO!A20:J80,6,0)</f>
        <v xml:space="preserve">Generación y análisis de la información para el diálogo en la rendición de cuentas en lenguaje claro </v>
      </c>
      <c r="D27" s="49" t="str">
        <f>VLOOKUP(A27,AUTODIAGNÓSTICO!A20:J80,8,0)</f>
        <v>Preparar la información sobre contratación (Procesos Contractuales y Gestión contractual) verificando la calidad de la misma y a los beneficiados.</v>
      </c>
      <c r="E27" s="77">
        <f>VLOOKUP(A27,AUTODIAGNÓSTICO!$A$9:$J$69,9,0)</f>
        <v>60</v>
      </c>
      <c r="F27" s="46"/>
      <c r="G27" s="46"/>
      <c r="H27" s="46"/>
      <c r="I27" s="46"/>
      <c r="J27" s="46"/>
      <c r="K27" s="47"/>
      <c r="L27" s="47"/>
    </row>
    <row r="28" spans="1:12" ht="105" x14ac:dyDescent="0.25">
      <c r="A28" s="48">
        <v>13</v>
      </c>
      <c r="B28" s="49" t="str">
        <f>VLOOKUP(A28,AUTODIAGNÓSTICO!$A$9:$J$69,3,0)</f>
        <v>EJECUTAR</v>
      </c>
      <c r="C28" s="49" t="str">
        <f>VLOOKUP(A28,AUTODIAGNÓSTICO!A21:J81,6,0)</f>
        <v xml:space="preserve">Generación y análisis de la información para el diálogo en la rendición de cuentas en lenguaje claro </v>
      </c>
      <c r="D28" s="49" t="str">
        <f>VLOOKUP(A28,AUTODIAGNÓSTICO!A21:J81,8,0)</f>
        <v>Preparar la información sobre la gestión realizada frente a los temas recurrentes de las peticiones, quejas, reclamos o denuncias recibidas por el establecimiento educativo.</v>
      </c>
      <c r="E28" s="77">
        <f>VLOOKUP(A28,AUTODIAGNÓSTICO!$A$9:$J$69,9,0)</f>
        <v>60</v>
      </c>
      <c r="F28" s="46"/>
      <c r="G28" s="46"/>
      <c r="H28" s="46"/>
      <c r="I28" s="46"/>
      <c r="J28" s="46"/>
      <c r="K28" s="47"/>
      <c r="L28" s="47"/>
    </row>
    <row r="29" spans="1:12" ht="105" x14ac:dyDescent="0.25">
      <c r="A29" s="48">
        <v>14</v>
      </c>
      <c r="B29" s="49" t="str">
        <f>VLOOKUP(A29,AUTODIAGNÓSTICO!$A$9:$J$69,3,0)</f>
        <v>EJECUTAR</v>
      </c>
      <c r="C29" s="49" t="str">
        <f>VLOOKUP(A29,AUTODIAGNÓSTICO!A22:J82,6,0)</f>
        <v xml:space="preserve">Publicación de la información 
 a través de los diferentes canales de comunicación </v>
      </c>
      <c r="D29" s="49" t="str">
        <f>VLOOKUP(A29,AUTODIAGNÓSTICO!A22:J82,8,0)</f>
        <v xml:space="preserve">Actualizar los canales de comunicación diferentes a la página web, con la información preparada por la entidad, atendiendo a lo estipulado en el cronograma elaborado anteriormente. </v>
      </c>
      <c r="E29" s="77">
        <f>VLOOKUP(A29,AUTODIAGNÓSTICO!$A$9:$J$69,9,0)</f>
        <v>50</v>
      </c>
      <c r="F29" s="46"/>
      <c r="G29" s="46"/>
      <c r="H29" s="46"/>
      <c r="I29" s="46"/>
      <c r="J29" s="46"/>
      <c r="K29" s="47"/>
      <c r="L29" s="47"/>
    </row>
    <row r="30" spans="1:12" ht="90" x14ac:dyDescent="0.25">
      <c r="A30" s="48">
        <v>15</v>
      </c>
      <c r="B30" s="49" t="str">
        <f>VLOOKUP(A30,AUTODIAGNÓSTICO!$A$9:$J$69,3,0)</f>
        <v>EJECUTAR</v>
      </c>
      <c r="C30" s="49" t="str">
        <f>VLOOKUP(A30,AUTODIAGNÓSTICO!A23:J83,6,0)</f>
        <v xml:space="preserve">Publicación de la información 
 a través de los diferentes canales de comunicación </v>
      </c>
      <c r="D30" s="49" t="str">
        <f>VLOOKUP(A30,AUTODIAGNÓSTICO!A23:J83,8,0)</f>
        <v>Realizar difusión masiva de los informes de rendición de cuentas, en espacios tales como: medios impresos; emisoras locales etc.</v>
      </c>
      <c r="E30" s="77">
        <f>VLOOKUP(A30,AUTODIAGNÓSTICO!$A$9:$J$69,9,0)</f>
        <v>60</v>
      </c>
      <c r="F30" s="46"/>
      <c r="G30" s="46"/>
      <c r="H30" s="46"/>
      <c r="I30" s="46"/>
      <c r="J30" s="46"/>
      <c r="K30" s="47"/>
      <c r="L30" s="47"/>
    </row>
    <row r="31" spans="1:12" ht="45" x14ac:dyDescent="0.25">
      <c r="A31" s="48">
        <v>16</v>
      </c>
      <c r="B31" s="49" t="str">
        <f>VLOOKUP(A31,AUTODIAGNÓSTICO!$A$9:$J$69,3,0)</f>
        <v>EJECUTAR</v>
      </c>
      <c r="C31" s="49" t="str">
        <f>VLOOKUP(A31,AUTODIAGNÓSTICO!A24:J84,6,0)</f>
        <v>Preparar los espacios de diálogo</v>
      </c>
      <c r="D31" s="49" t="str">
        <f>VLOOKUP(A31,AUTODIAGNÓSTICO!A24:J84,8,0)</f>
        <v>Definir y organizar los espacios de diálogo de acuerdo a los grupos de interés y temas priorizados.</v>
      </c>
      <c r="E31" s="77">
        <f>VLOOKUP(A31,AUTODIAGNÓSTICO!$A$9:$J$69,9,0)</f>
        <v>60</v>
      </c>
      <c r="F31" s="46"/>
      <c r="G31" s="46"/>
      <c r="H31" s="46"/>
      <c r="I31" s="46"/>
      <c r="J31" s="46"/>
      <c r="K31" s="47"/>
      <c r="L31" s="47"/>
    </row>
    <row r="32" spans="1:12" ht="90" x14ac:dyDescent="0.25">
      <c r="A32" s="48">
        <v>17</v>
      </c>
      <c r="B32" s="49" t="str">
        <f>VLOOKUP(A32,AUTODIAGNÓSTICO!$A$9:$J$69,3,0)</f>
        <v>EJECUTAR</v>
      </c>
      <c r="C32" s="49" t="str">
        <f>VLOOKUP(A32,AUTODIAGNÓSTICO!A25:J85,6,0)</f>
        <v>Preparar los espacios de diálogo</v>
      </c>
      <c r="D32" s="49" t="str">
        <f>VLOOKUP(A32,AUTODIAGNÓSTICO!A25:J85,8,0)</f>
        <v xml:space="preserve">Definir la metodología que empleará el establecimiento educativo en los espacios de diálogo definidos previamente, para ejecutar la estrategia de rendición de cuentas </v>
      </c>
      <c r="E32" s="77">
        <f>VLOOKUP(A32,AUTODIAGNÓSTICO!$A$9:$J$69,9,0)</f>
        <v>60</v>
      </c>
      <c r="F32" s="46"/>
      <c r="G32" s="46"/>
      <c r="H32" s="46"/>
      <c r="I32" s="46"/>
      <c r="J32" s="46"/>
      <c r="K32" s="47"/>
      <c r="L32" s="47"/>
    </row>
    <row r="33" spans="1:12" ht="135" x14ac:dyDescent="0.25">
      <c r="A33" s="48">
        <v>18</v>
      </c>
      <c r="B33" s="49" t="str">
        <f>VLOOKUP(A33,AUTODIAGNÓSTICO!$A$9:$J$69,3,0)</f>
        <v>EJECUTAR</v>
      </c>
      <c r="C33" s="49" t="str">
        <f>VLOOKUP(A33,AUTODIAGNÓSTICO!A26:J86,6,0)</f>
        <v>Convocar a los ciudadanos y grupos de interés para participar en los espacios de diálogo para la rendición de cuentas</v>
      </c>
      <c r="D33" s="49" t="str">
        <f>VLOOKUP(A33,AUTODIAGNÓSTICO!A26:J86,8,0)</f>
        <v>Realizar reuniones preparatorias y acciones de capacitación con líderes de área de gestión y docentes para formular  y ejecutar mecanismos de convocatoria a los espacios de diálogo.</v>
      </c>
      <c r="E33" s="77">
        <f>VLOOKUP(A33,AUTODIAGNÓSTICO!$A$9:$J$69,9,0)</f>
        <v>60</v>
      </c>
      <c r="F33" s="46"/>
      <c r="G33" s="46"/>
      <c r="H33" s="46"/>
      <c r="I33" s="46"/>
      <c r="J33" s="46"/>
      <c r="K33" s="47"/>
      <c r="L33" s="47"/>
    </row>
    <row r="34" spans="1:12" ht="105" x14ac:dyDescent="0.25">
      <c r="A34" s="48">
        <v>19</v>
      </c>
      <c r="B34" s="49" t="str">
        <f>VLOOKUP(A34,AUTODIAGNÓSTICO!$A$9:$J$69,3,0)</f>
        <v>EJECUTAR</v>
      </c>
      <c r="C34" s="49" t="str">
        <f>VLOOKUP(A34,AUTODIAGNÓSTICO!A27:J87,6,0)</f>
        <v>Realizar espacios de diálogo  de rendición de cuentas</v>
      </c>
      <c r="D34" s="49" t="str">
        <f>VLOOKUP(A34,AUTODIAGNÓSTICO!A27:J87,8,0)</f>
        <v>Asegurar el suministro y acceso de información de forma previa  a la comunidad eductiva, los ciudadanos y grupos de valor  convocados, con relación a los temas a tratar en los ejercicios de rendición de cuentas definidos.</v>
      </c>
      <c r="E34" s="77">
        <f>VLOOKUP(A34,AUTODIAGNÓSTICO!$A$9:$J$69,9,0)</f>
        <v>60</v>
      </c>
      <c r="F34" s="46"/>
      <c r="G34" s="46"/>
      <c r="H34" s="46"/>
      <c r="I34" s="46"/>
      <c r="J34" s="46"/>
      <c r="K34" s="47"/>
      <c r="L34" s="47"/>
    </row>
    <row r="35" spans="1:12" ht="90" x14ac:dyDescent="0.25">
      <c r="A35" s="48">
        <v>20</v>
      </c>
      <c r="B35" s="49" t="str">
        <f>VLOOKUP(A35,AUTODIAGNÓSTICO!$A$9:$J$69,3,0)</f>
        <v>EJECUTAR</v>
      </c>
      <c r="C35" s="49" t="str">
        <f>VLOOKUP(A35,AUTODIAGNÓSTICO!A28:J88,6,0)</f>
        <v>Realizar espacios de diálogo  de rendición de cuentas</v>
      </c>
      <c r="D35" s="49" t="str">
        <f>VLOOKUP(A35,AUTODIAGNÓSTICO!A28:J88,8,0)</f>
        <v>Implementar los canales y mecanismos virtuales que complementarán las acciones de diálogo definidas para la rendición de cuentas sobre temas específicos y para los temas generales.</v>
      </c>
      <c r="E35" s="77">
        <f>VLOOKUP(A35,AUTODIAGNÓSTICO!$A$9:$J$69,9,0)</f>
        <v>60</v>
      </c>
      <c r="F35" s="46"/>
      <c r="G35" s="46"/>
      <c r="H35" s="46"/>
      <c r="I35" s="46"/>
      <c r="J35" s="46"/>
      <c r="K35" s="47"/>
      <c r="L35" s="47"/>
    </row>
    <row r="36" spans="1:12" ht="75" x14ac:dyDescent="0.25">
      <c r="A36" s="48">
        <v>21</v>
      </c>
      <c r="B36" s="49" t="str">
        <f>VLOOKUP(A36,AUTODIAGNÓSTICO!$A$9:$J$69,3,0)</f>
        <v>EJECUTAR</v>
      </c>
      <c r="C36" s="49" t="str">
        <f>VLOOKUP(A36,AUTODIAGNÓSTICO!A29:J89,6,0)</f>
        <v>Realizar espacios de diálogo  de rendición de cuentas</v>
      </c>
      <c r="D36" s="49" t="str">
        <f>VLOOKUP(A36,AUTODIAGNÓSTICO!A29:J89,8,0)</f>
        <v>Publicar el cronograma para la inscripción de propuestas por parte de la comunidad educativa, los ciudadanos y grupos de interés, 10 días antes del evento.</v>
      </c>
      <c r="E36" s="77">
        <f>VLOOKUP(A36,AUTODIAGNÓSTICO!$A$9:$J$69,9,0)</f>
        <v>50</v>
      </c>
      <c r="F36" s="46"/>
      <c r="G36" s="46"/>
      <c r="H36" s="46"/>
      <c r="I36" s="46"/>
      <c r="J36" s="46"/>
      <c r="K36" s="47"/>
      <c r="L36" s="47"/>
    </row>
    <row r="37" spans="1:12" ht="75" x14ac:dyDescent="0.25">
      <c r="A37" s="48">
        <v>22</v>
      </c>
      <c r="B37" s="49" t="str">
        <f>VLOOKUP(A37,AUTODIAGNÓSTICO!$A$9:$J$69,3,0)</f>
        <v>EJECUTAR</v>
      </c>
      <c r="C37" s="49" t="str">
        <f>VLOOKUP(A37,AUTODIAGNÓSTICO!A30:J90,6,0)</f>
        <v>Realizar espacios de diálogo  de rendición de cuentas</v>
      </c>
      <c r="D37" s="49" t="str">
        <f>VLOOKUP(A37,AUTODIAGNÓSTICO!A30:J90,8,0)</f>
        <v>Recibir y analizar las propuestas para abrir el espacio de participación por parte de la comunidad, los ciudadanos y grupos de interés</v>
      </c>
      <c r="E37" s="77">
        <f>VLOOKUP(A37,AUTODIAGNÓSTICO!$A$9:$J$69,9,0)</f>
        <v>50</v>
      </c>
      <c r="F37" s="46"/>
      <c r="G37" s="46"/>
      <c r="H37" s="46"/>
      <c r="I37" s="46"/>
      <c r="J37" s="46"/>
      <c r="K37" s="47"/>
      <c r="L37" s="47"/>
    </row>
    <row r="38" spans="1:12" ht="60" x14ac:dyDescent="0.25">
      <c r="A38" s="48">
        <v>23</v>
      </c>
      <c r="B38" s="49" t="str">
        <f>VLOOKUP(A38,AUTODIAGNÓSTICO!$A$9:$J$69,3,0)</f>
        <v>EJECUTAR</v>
      </c>
      <c r="C38" s="49" t="str">
        <f>VLOOKUP(A38,AUTODIAGNÓSTICO!A31:J91,6,0)</f>
        <v>Realizar espacios de diálogo  de rendición de cuentas</v>
      </c>
      <c r="D38" s="49" t="str">
        <f>VLOOKUP(A38,AUTODIAGNÓSTICO!A31:J91,8,0)</f>
        <v xml:space="preserve">Diligenciar el formato interno de reporte de los resultados obtenidos en el ejercicio. </v>
      </c>
      <c r="E38" s="77">
        <f>VLOOKUP(A38,AUTODIAGNÓSTICO!$A$9:$J$69,9,0)</f>
        <v>60</v>
      </c>
      <c r="F38" s="46"/>
      <c r="G38" s="46"/>
      <c r="H38" s="46"/>
      <c r="I38" s="46"/>
      <c r="J38" s="46"/>
      <c r="K38" s="47"/>
      <c r="L38" s="47"/>
    </row>
    <row r="39" spans="1:12" ht="60" x14ac:dyDescent="0.25">
      <c r="A39" s="48">
        <v>24</v>
      </c>
      <c r="B39" s="49" t="str">
        <f>VLOOKUP(A39,AUTODIAGNÓSTICO!$A$9:$J$69,3,0)</f>
        <v>EJECUTAR</v>
      </c>
      <c r="C39" s="49" t="str">
        <f>VLOOKUP(A39,AUTODIAGNÓSTICO!A32:J92,6,0)</f>
        <v>Realizar espacios de diálogo  de rendición de cuentas</v>
      </c>
      <c r="D39" s="49" t="str">
        <f>VLOOKUP(A39,AUTODIAGNÓSTICO!A32:J92,8,0)</f>
        <v>Publicar el informe ejecutivo y las evidencias de la rendición de cuentas en la plataforma enjambre</v>
      </c>
      <c r="E39" s="77">
        <f>VLOOKUP(A39,AUTODIAGNÓSTICO!$A$9:$J$69,9,0)</f>
        <v>60</v>
      </c>
      <c r="F39" s="46"/>
      <c r="G39" s="46"/>
      <c r="H39" s="46"/>
      <c r="I39" s="46"/>
      <c r="J39" s="46"/>
      <c r="K39" s="47"/>
      <c r="L39" s="47"/>
    </row>
    <row r="40" spans="1:12" ht="120" x14ac:dyDescent="0.25">
      <c r="A40" s="48">
        <v>25</v>
      </c>
      <c r="B40" s="49" t="str">
        <f>VLOOKUP(A40,AUTODIAGNÓSTICO!$A$9:$J$69,3,0)</f>
        <v>EJECUTAR</v>
      </c>
      <c r="C40" s="49" t="str">
        <f>VLOOKUP(A40,AUTODIAGNÓSTICO!A33:J93,6,0)</f>
        <v>Realizar espacios de diálogo  de rendición de cuentas</v>
      </c>
      <c r="D40" s="49" t="str">
        <f>VLOOKUP(A40,AUTODIAGNÓSTICO!A33:J93,8,0)</f>
        <v>Otorgar respuestas escritas, en el término de quince días a las preguntas de los ciudadanos formuladas en el marco del proceso de rendición de cuentas y publicarlas en la página web o en los medios de difusión oficiales de las entidades.</v>
      </c>
      <c r="E40" s="77">
        <f>VLOOKUP(A40,AUTODIAGNÓSTICO!$A$9:$J$69,9,0)</f>
        <v>50</v>
      </c>
      <c r="F40" s="46"/>
      <c r="G40" s="46"/>
      <c r="H40" s="46"/>
      <c r="I40" s="46"/>
      <c r="J40" s="46"/>
      <c r="K40" s="47"/>
      <c r="L40" s="47"/>
    </row>
    <row r="41" spans="1:12" ht="105" x14ac:dyDescent="0.25">
      <c r="A41" s="48">
        <v>26</v>
      </c>
      <c r="B41" s="49" t="str">
        <f>VLOOKUP(A41,AUTODIAGNÓSTICO!$A$9:$J$69,3,0)</f>
        <v>VERIFICAR</v>
      </c>
      <c r="C41" s="49" t="str">
        <f>VLOOKUP(A41,AUTODIAGNÓSTICO!A34:J94,6,0)</f>
        <v>Cuantificar el impacto de las acciones de rendición de cuentas para divulgarlos a la ciudadanía</v>
      </c>
      <c r="D41" s="49" t="str">
        <f>VLOOKUP(A41,AUTODIAGNÓSTICO!A34:J94,8,0)</f>
        <v>Analizar las evaluaciones, recomendaciones u objeciones recibidas en el espacio de diálogo para la rendición de cuentas,</v>
      </c>
      <c r="E41" s="77">
        <f>VLOOKUP(A41,AUTODIAGNÓSTICO!$A$9:$J$69,9,0)</f>
        <v>50</v>
      </c>
      <c r="F41" s="46"/>
      <c r="G41" s="46"/>
      <c r="H41" s="46"/>
      <c r="I41" s="46"/>
      <c r="J41" s="46"/>
      <c r="K41" s="47"/>
      <c r="L41" s="47"/>
    </row>
    <row r="42" spans="1:12" ht="255" x14ac:dyDescent="0.25">
      <c r="A42" s="48">
        <v>27</v>
      </c>
      <c r="B42" s="49" t="str">
        <f>VLOOKUP(A42,AUTODIAGNÓSTICO!$A$9:$J$69,3,0)</f>
        <v>VERIFICAR</v>
      </c>
      <c r="C42" s="49" t="str">
        <f>VLOOKUP(A42,AUTODIAGNÓSTICO!A35:J95,6,0)</f>
        <v>Cuantificar el impacto de las acciones de rendición de cuentas para divulgarlos a la ciudadanía</v>
      </c>
      <c r="D42" s="49" t="str">
        <f>VLOOKUP(A42,AUTODIAGNÓSTICO!A35:J95,8,0)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2" s="77">
        <f>VLOOKUP(A42,AUTODIAGNÓSTICO!$A$9:$J$69,9,0)</f>
        <v>50</v>
      </c>
      <c r="F42" s="46"/>
      <c r="G42" s="46"/>
      <c r="H42" s="46"/>
      <c r="I42" s="46"/>
      <c r="J42" s="46"/>
      <c r="K42" s="47"/>
      <c r="L42" s="47"/>
    </row>
    <row r="43" spans="1:12" ht="105" x14ac:dyDescent="0.25">
      <c r="A43" s="48">
        <v>28</v>
      </c>
      <c r="B43" s="49" t="str">
        <f>VLOOKUP(A43,AUTODIAGNÓSTICO!$A$9:$J$69,3,0)</f>
        <v>VERIFICAR</v>
      </c>
      <c r="C43" s="49" t="str">
        <f>VLOOKUP(A43,AUTODIAGNÓSTICO!A36:J96,6,0)</f>
        <v>Cuantificar el impacto de las acciones de rendición de cuentas para divulgarlos a la ciudadanía</v>
      </c>
      <c r="D43" s="49" t="str">
        <f>VLOOKUP(A43,AUTODIAGNÓSTICO!A36:J96,8,0)</f>
        <v>Formular, previa evaluación por parte de los responsables, planes de mejoramiento a la gestión institucional a partir de las observaciones, propuestas y recomendaciones ciudadanas.</v>
      </c>
      <c r="E43" s="77">
        <f>VLOOKUP(A43,AUTODIAGNÓSTICO!$A$9:$J$69,9,0)</f>
        <v>50</v>
      </c>
      <c r="F43" s="46"/>
      <c r="G43" s="46"/>
      <c r="H43" s="46"/>
      <c r="I43" s="46"/>
      <c r="J43" s="46"/>
      <c r="K43" s="47"/>
      <c r="L43" s="47"/>
    </row>
    <row r="44" spans="1:12" ht="150" x14ac:dyDescent="0.25">
      <c r="A44" s="48">
        <v>29</v>
      </c>
      <c r="B44" s="49" t="str">
        <f>VLOOKUP(A44,AUTODIAGNÓSTICO!$A$9:$J$69,3,0)</f>
        <v>VERIFICAR</v>
      </c>
      <c r="C44" s="49" t="str">
        <f>VLOOKUP(A44,AUTODIAGNÓSTICO!A37:J97,6,0)</f>
        <v>Cuantificar el impacto de las acciones de rendición de cuentas para divulgarlos a la ciudadanía</v>
      </c>
      <c r="D44" s="49" t="str">
        <f>VLOOKUP(A44,AUTODIAGNÓSTICO!A37:J97,8,0)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4" s="77">
        <f>VLOOKUP(A44,AUTODIAGNÓSTICO!$A$9:$J$69,9,0)</f>
        <v>50</v>
      </c>
      <c r="F44" s="46"/>
      <c r="G44" s="46"/>
      <c r="H44" s="46"/>
      <c r="I44" s="46"/>
      <c r="J44" s="46"/>
      <c r="K44" s="47"/>
      <c r="L44" s="47"/>
    </row>
    <row r="45" spans="1:12" ht="105" x14ac:dyDescent="0.25">
      <c r="A45" s="48">
        <v>30</v>
      </c>
      <c r="B45" s="49" t="str">
        <f>VLOOKUP(A45,AUTODIAGNÓSTICO!$A$9:$J$69,3,0)</f>
        <v>VERIFICAR</v>
      </c>
      <c r="C45" s="49" t="str">
        <f>VLOOKUP(A45,AUTODIAGNÓSTICO!A38:J98,6,0)</f>
        <v>Cuantificar el impacto de las acciones de rendición de cuentas para divulgarlos a la ciudadanía</v>
      </c>
      <c r="D45" s="49" t="str">
        <f>VLOOKUP(A45,AUTODIAGNÓSTICO!A38:J98,8,0)</f>
        <v>Recopilar recomendaciones y sugerencias de los servidores públicos y ciudadanía a las actividades de capacitación, garantizando la cualificación de futuras actividades.</v>
      </c>
      <c r="E45" s="77">
        <f>VLOOKUP(A45,AUTODIAGNÓSTICO!$A$9:$J$69,9,0)</f>
        <v>50</v>
      </c>
      <c r="F45" s="46"/>
      <c r="G45" s="46"/>
      <c r="H45" s="46"/>
      <c r="I45" s="46"/>
      <c r="J45" s="46"/>
      <c r="K45" s="47"/>
      <c r="L45" s="47"/>
    </row>
    <row r="46" spans="1:12" ht="105" x14ac:dyDescent="0.25">
      <c r="A46" s="48">
        <v>31</v>
      </c>
      <c r="B46" s="49" t="str">
        <f>VLOOKUP(A46,AUTODIAGNÓSTICO!$A$9:$J$69,3,0)</f>
        <v>VERIFICAR</v>
      </c>
      <c r="C46" s="49" t="str">
        <f>VLOOKUP(A46,AUTODIAGNÓSTICO!A39:J99,6,0)</f>
        <v>Cuantificar el impacto de las acciones de rendición de cuentas para divulgarlos a la ciudadanía</v>
      </c>
      <c r="D46" s="49" t="str">
        <f>VLOOKUP(A46,AUTODIAGNÓSTICO!A39:J99,8,0)</f>
        <v>Analizar las recomendaciones realizadas por los órganos de control frente a los informes de rendición de cuentas y establecer correctivos que optimicen la gestión y faciliten el cumplimiento de las metas del plan  institucional.</v>
      </c>
      <c r="E46" s="77">
        <f>VLOOKUP(A46,AUTODIAGNÓSTICO!$A$9:$J$69,9,0)</f>
        <v>50</v>
      </c>
      <c r="F46" s="46"/>
      <c r="G46" s="46"/>
      <c r="H46" s="46"/>
      <c r="I46" s="46"/>
      <c r="J46" s="46"/>
      <c r="K46" s="47"/>
      <c r="L46" s="47"/>
    </row>
    <row r="47" spans="1:12" ht="105" x14ac:dyDescent="0.25">
      <c r="A47" s="48">
        <v>32</v>
      </c>
      <c r="B47" s="49" t="str">
        <f>VLOOKUP(A47,AUTODIAGNÓSTICO!$A$9:$J$69,3,0)</f>
        <v>VERIFICAR</v>
      </c>
      <c r="C47" s="49" t="str">
        <f>VLOOKUP(A47,AUTODIAGNÓSTICO!A40:J100,6,0)</f>
        <v>Cuantificar el impacto de las acciones de rendición de cuentas para divulgarlos a la ciudadanía</v>
      </c>
      <c r="D47" s="49" t="str">
        <f>VLOOKUP(A47,AUTODIAGNÓSTICO!A40:J100,8,0)</f>
        <v>Analizar las recomendaciones derivadas de cada espacio de diálogo y establecer correctivos que optimicen la gestión y faciliten el cumplimiento de las metas del plan  institucional.</v>
      </c>
      <c r="E47" s="77">
        <f>VLOOKUP(A47,AUTODIAGNÓSTICO!$A$9:$J$69,9,0)</f>
        <v>50</v>
      </c>
      <c r="F47" s="46"/>
      <c r="G47" s="46"/>
      <c r="H47" s="46"/>
      <c r="I47" s="46"/>
      <c r="J47" s="46"/>
      <c r="K47" s="47"/>
      <c r="L47" s="47"/>
    </row>
    <row r="48" spans="1:12" ht="105" x14ac:dyDescent="0.25">
      <c r="A48" s="48">
        <v>33</v>
      </c>
      <c r="B48" s="49" t="str">
        <f>VLOOKUP(A48,AUTODIAGNÓSTICO!$A$9:$J$69,3,0)</f>
        <v>VERIFICAR</v>
      </c>
      <c r="C48" s="49" t="str">
        <f>VLOOKUP(A48,AUTODIAGNÓSTICO!A41:J101,6,0)</f>
        <v>Cuantificar el impacto de las acciones de rendición de cuentas para divulgarlos a la ciudadanía</v>
      </c>
      <c r="D48" s="49" t="str">
        <f>VLOOKUP(A48,AUTODIAGNÓSTICO!A41:J101,8,0)</f>
        <v>Evaluar y verificar los resultados de la implementación de la estrategia de rendición de cuentas, valorando el cumplimiento de las metas definidas frente al reto y objetivos de la estrategia.</v>
      </c>
      <c r="E48" s="77">
        <f>VLOOKUP(A48,AUTODIAGNÓSTICO!$A$9:$J$69,9,0)</f>
        <v>50</v>
      </c>
      <c r="F48" s="46"/>
      <c r="G48" s="46"/>
      <c r="H48" s="46"/>
      <c r="I48" s="46"/>
      <c r="J48" s="46"/>
      <c r="K48" s="47"/>
      <c r="L48" s="47"/>
    </row>
    <row r="49" spans="1:12" ht="90" x14ac:dyDescent="0.25">
      <c r="A49" s="48">
        <v>34</v>
      </c>
      <c r="B49" s="49" t="str">
        <f>VLOOKUP(A49,AUTODIAGNÓSTICO!$A$9:$J$69,3,0)</f>
        <v>ACTUAR</v>
      </c>
      <c r="C49" s="49" t="str">
        <f>VLOOKUP(A49,AUTODIAGNÓSTICO!A42:J102,6,0)</f>
        <v>Establecer acciones de mejora del proceso de rendición de cuenta</v>
      </c>
      <c r="D49" s="49" t="str">
        <f>VLOOKUP(A49,AUTODIAGNÓSTICO!A42:J102,8,0)</f>
        <v>Incorporar en los informes dirigidos a los órganos de control y cuerpos colegiados los resultados de las recomendaciones y compromisos asumidas en los ejercicios de rendición de cuentas.</v>
      </c>
      <c r="E49" s="77">
        <f>VLOOKUP(A49,AUTODIAGNÓSTICO!$A$9:$J$69,9,0)</f>
        <v>60</v>
      </c>
      <c r="F49" s="46"/>
      <c r="G49" s="46"/>
      <c r="H49" s="46"/>
      <c r="I49" s="46"/>
      <c r="J49" s="46"/>
      <c r="K49" s="47"/>
      <c r="L49" s="47"/>
    </row>
    <row r="50" spans="1:12" ht="90" x14ac:dyDescent="0.25">
      <c r="A50" s="48">
        <v>35</v>
      </c>
      <c r="B50" s="49" t="str">
        <f>VLOOKUP(A50,AUTODIAGNÓSTICO!$A$9:$J$69,3,0)</f>
        <v>ACTUAR</v>
      </c>
      <c r="C50" s="49" t="str">
        <f>VLOOKUP(A50,AUTODIAGNÓSTICO!A43:J103,6,0)</f>
        <v>Establecer acciones de mejora del proceso de rendición de cuenta</v>
      </c>
      <c r="D50" s="49" t="str">
        <f>VLOOKUP(A50,AUTODIAGNÓSTICO!A43:J103,8,0)</f>
        <v>Elaborar el plan de acción que permita mejorar el proceso de rendición de cuentas</v>
      </c>
      <c r="E50" s="77">
        <f>VLOOKUP(A50,AUTODIAGNÓSTICO!$A$9:$J$69,9,0)</f>
        <v>60</v>
      </c>
      <c r="F50" s="46"/>
      <c r="G50" s="46"/>
      <c r="H50" s="46"/>
      <c r="I50" s="46"/>
      <c r="J50" s="46"/>
      <c r="K50" s="47"/>
      <c r="L50" s="47"/>
    </row>
    <row r="51" spans="1:12" ht="90" x14ac:dyDescent="0.25">
      <c r="A51" s="48">
        <v>36</v>
      </c>
      <c r="B51" s="49" t="str">
        <f>VLOOKUP(A51,AUTODIAGNÓSTICO!$A$9:$J$69,3,0)</f>
        <v>ACTUAR</v>
      </c>
      <c r="C51" s="49" t="str">
        <f>VLOOKUP(A51,AUTODIAGNÓSTICO!A44:J104,6,0)</f>
        <v>Establecer acciones de mejora del proceso de rendición de cuenta</v>
      </c>
      <c r="D51" s="49" t="str">
        <f>VLOOKUP(A51,AUTODIAGNÓSTICO!A44:J104,8,0)</f>
        <v>Garantizar la aplicación de mecanismos internos de mejora y atender los requerimientos de la Secretaría de Educación y  control externo como resultados de los ejercicios de rendición de cuentas.</v>
      </c>
      <c r="E51" s="77">
        <f>VLOOKUP(A51,AUTODIAGNÓSTICO!$A$9:$J$69,9,0)</f>
        <v>60</v>
      </c>
      <c r="F51" s="46"/>
      <c r="G51" s="46"/>
      <c r="H51" s="46"/>
      <c r="I51" s="46"/>
      <c r="J51" s="46"/>
      <c r="K51" s="47"/>
      <c r="L51" s="47"/>
    </row>
    <row r="52" spans="1:12" ht="120" x14ac:dyDescent="0.25">
      <c r="A52" s="48">
        <v>37</v>
      </c>
      <c r="B52" s="49" t="str">
        <f>VLOOKUP(A52,AUTODIAGNÓSTICO!$A$9:$J$69,3,0)</f>
        <v>ACTUAR</v>
      </c>
      <c r="C52" s="49" t="str">
        <f>VLOOKUP(A52,AUTODIAGNÓSTICO!A45:J105,6,0)</f>
        <v>Establecer acciones de mejora del proceso de rendición de cuenta</v>
      </c>
      <c r="D52" s="49" t="str">
        <f>VLOOKUP(A52,AUTODIAGNÓSTICO!A45:J105,8,0)</f>
        <v>Documentar las buenas prácticas del establecimiento educativo en materia de espacios de diálogo para la rendición de cuentas y  sistematizarlas como insumo para la formulación de nuevas estrategias de rendición de cuentas.</v>
      </c>
      <c r="E52" s="77">
        <f>VLOOKUP(A52,AUTODIAGNÓSTICO!$A$9:$J$69,9,0)</f>
        <v>60</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2024-05-20T12:36:36Z</dcterms:modified>
</cp:coreProperties>
</file>