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FRAY JOSE MARIA AREVALO 2024\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23250" windowHeight="1245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B16" i="4" l="1"/>
  <c r="E16" i="4"/>
  <c r="C16" i="4"/>
  <c r="D16" i="4"/>
  <c r="A16" i="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A23" i="1" s="1"/>
  <c r="F35" i="2"/>
  <c r="A24" i="1" l="1"/>
  <c r="A25" i="1" l="1"/>
  <c r="A26" i="1" l="1"/>
  <c r="A27" i="1" l="1"/>
  <c r="A28" i="1"/>
  <c r="D18" i="4" l="1"/>
  <c r="D17" i="4"/>
  <c r="C17" i="4"/>
  <c r="A29" i="1"/>
  <c r="B17" i="4"/>
  <c r="A30" i="1"/>
  <c r="C18" i="4" l="1"/>
  <c r="E18" i="4"/>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32" i="4" l="1"/>
  <c r="D31" i="4"/>
  <c r="D32" i="4"/>
  <c r="E19" i="4"/>
  <c r="C19" i="4"/>
  <c r="D33" i="4"/>
  <c r="E17" i="4"/>
  <c r="D20" i="4"/>
  <c r="C20" i="4"/>
  <c r="B20" i="4"/>
  <c r="E20" i="4"/>
  <c r="D34" i="4"/>
  <c r="B18" i="4"/>
  <c r="C21" i="4"/>
  <c r="E21" i="4"/>
  <c r="D21" i="4"/>
  <c r="B21" i="4"/>
  <c r="C31" i="4"/>
  <c r="C35" i="4"/>
  <c r="D35" i="4"/>
  <c r="D19" i="4"/>
  <c r="B19" i="4"/>
  <c r="C22" i="4"/>
  <c r="B22" i="4"/>
  <c r="D22" i="4"/>
  <c r="D36" i="4"/>
  <c r="D38" i="4"/>
  <c r="D23" i="4"/>
  <c r="B23" i="4"/>
  <c r="C23" i="4"/>
  <c r="C28" i="4"/>
  <c r="D28" i="4"/>
  <c r="C33" i="4"/>
  <c r="C37" i="4"/>
  <c r="D37" i="4"/>
  <c r="D40" i="4"/>
  <c r="B24" i="4"/>
  <c r="D24" i="4"/>
  <c r="C24" i="4"/>
  <c r="D26" i="4"/>
  <c r="B26" i="4"/>
  <c r="C26" i="4"/>
  <c r="C29" i="4"/>
  <c r="D29" i="4"/>
  <c r="C34" i="4"/>
  <c r="C38" i="4"/>
  <c r="D39" i="4"/>
  <c r="C39" i="4"/>
  <c r="C74" i="4"/>
  <c r="C25" i="4"/>
  <c r="D25" i="4"/>
  <c r="B25" i="4"/>
  <c r="C27" i="4"/>
  <c r="B27" i="4"/>
  <c r="D27" i="4"/>
  <c r="D30" i="4"/>
  <c r="C30" i="4"/>
  <c r="C36" i="4"/>
  <c r="C40" i="4"/>
  <c r="C41" i="4"/>
  <c r="D41" i="4"/>
  <c r="C42" i="4"/>
  <c r="D42" i="4"/>
  <c r="C43" i="4"/>
  <c r="D43" i="4"/>
  <c r="C44" i="4"/>
  <c r="D44" i="4"/>
  <c r="C45" i="4"/>
  <c r="D45" i="4"/>
  <c r="C46" i="4"/>
  <c r="D46" i="4"/>
  <c r="C47" i="4"/>
  <c r="D47" i="4"/>
  <c r="C48" i="4"/>
  <c r="D48" i="4"/>
  <c r="C49" i="4"/>
  <c r="D49" i="4"/>
  <c r="D50" i="4"/>
  <c r="C50" i="4"/>
  <c r="D51" i="4"/>
  <c r="C51" i="4"/>
  <c r="C52" i="4"/>
  <c r="D52" i="4"/>
  <c r="C53" i="4"/>
  <c r="D53" i="4"/>
  <c r="D54" i="4"/>
  <c r="C54" i="4"/>
  <c r="C55" i="4"/>
  <c r="D55" i="4"/>
  <c r="C56" i="4"/>
  <c r="D56" i="4"/>
  <c r="C57" i="4"/>
  <c r="D57" i="4"/>
  <c r="D58" i="4"/>
  <c r="C58" i="4"/>
  <c r="D59" i="4"/>
  <c r="C59" i="4"/>
  <c r="D60" i="4"/>
  <c r="C60" i="4"/>
  <c r="C61" i="4"/>
  <c r="D61" i="4"/>
  <c r="C62" i="4"/>
  <c r="D62" i="4"/>
  <c r="C63" i="4"/>
  <c r="D63" i="4"/>
  <c r="D64" i="4"/>
  <c r="C64" i="4"/>
  <c r="D65"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<sst xmlns="http://schemas.openxmlformats.org/spreadsheetml/2006/main" count="619" uniqueCount="395">
  <si>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</si>
  <si>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</si>
  <si>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</si>
  <si>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</si>
  <si>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</si>
  <si>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</si>
  <si>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</si>
  <si>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</si>
  <si>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</si>
  <si>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</si>
  <si>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</si>
  <si>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</si>
  <si>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</si>
  <si>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</si>
  <si>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</si>
  <si>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</si>
  <si>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</si>
  <si>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</si>
  <si>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</si>
  <si>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</si>
  <si>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</si>
  <si>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</si>
  <si>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</si>
  <si>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</si>
  <si>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</si>
  <si>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</si>
  <si>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</si>
  <si>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</si>
  <si>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</si>
  <si>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</si>
  <si>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</si>
  <si>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</si>
  <si>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</si>
  <si>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</si>
  <si>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</si>
  <si>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</si>
  <si>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</si>
  <si>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</si>
  <si>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</si>
  <si>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</si>
  <si>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</si>
  <si>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</si>
  <si>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</si>
  <si>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</si>
  <si>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</si>
  <si>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</si>
  <si>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</si>
  <si>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</si>
  <si>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</si>
  <si>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</si>
  <si>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</si>
  <si>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</si>
  <si>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</si>
  <si>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</si>
  <si>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</si>
  <si>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</si>
  <si>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</si>
  <si>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</si>
  <si>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</si>
  <si>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</si>
  <si>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</si>
  <si>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</si>
  <si>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</si>
  <si>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</si>
  <si>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</si>
  <si>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</si>
  <si>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</si>
  <si>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</si>
  <si>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</si>
  <si>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</si>
  <si>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</si>
  <si>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</si>
  <si>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</si>
  <si>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</si>
  <si>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</si>
  <si>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</si>
  <si>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</si>
  <si>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</si>
  <si>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</si>
  <si>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</si>
  <si>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</si>
  <si>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</si>
  <si>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</si>
  <si>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</si>
  <si>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</si>
  <si>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</si>
  <si>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</si>
  <si>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</si>
  <si>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</si>
  <si>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</si>
  <si>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</si>
  <si>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</si>
  <si>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</si>
  <si>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</si>
  <si>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</si>
  <si>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</si>
  <si>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</si>
  <si>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</si>
  <si>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</si>
  <si>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</si>
  <si>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</si>
  <si>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</si>
  <si>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</si>
  <si>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</si>
  <si>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</si>
  <si>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</si>
  <si>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</si>
  <si>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</si>
  <si>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</si>
  <si>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</si>
  <si>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</si>
  <si>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</si>
  <si>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</si>
  <si>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</si>
  <si>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</si>
  <si>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</si>
  <si>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</si>
  <si>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</si>
  <si>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</si>
  <si>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</si>
  <si>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</si>
  <si>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</si>
  <si>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</si>
  <si>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</si>
  <si>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</si>
  <si>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</si>
  <si>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</si>
  <si>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</si>
  <si>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</si>
  <si>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</si>
  <si>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</si>
  <si>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</si>
  <si>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</si>
  <si>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</si>
  <si>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</si>
  <si>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</si>
  <si>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</si>
  <si>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</si>
  <si>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</si>
  <si>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</si>
  <si>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</si>
  <si>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</si>
  <si>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</si>
  <si>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</si>
  <si>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</si>
  <si>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</si>
  <si>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</si>
  <si>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</si>
  <si>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</si>
  <si>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</si>
  <si>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</si>
  <si>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</si>
  <si>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</si>
  <si>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</si>
  <si>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</si>
  <si>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</si>
  <si>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</si>
  <si>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</si>
  <si>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</si>
  <si>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</si>
  <si>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</si>
  <si>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</si>
  <si>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</si>
  <si>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</si>
  <si>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</si>
  <si>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</si>
  <si>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</si>
  <si>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</si>
  <si>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</si>
  <si>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</si>
  <si>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</si>
  <si>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</si>
  <si>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</si>
  <si>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</si>
  <si>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</si>
  <si>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</si>
  <si>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</si>
  <si>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</si>
  <si>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</si>
  <si>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</si>
  <si>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</si>
  <si>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</si>
  <si>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</si>
  <si>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</si>
  <si>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</si>
  <si>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</si>
  <si>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</si>
  <si>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</si>
  <si>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</si>
  <si>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</si>
  <si>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</si>
  <si>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</si>
  <si>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</si>
  <si>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</si>
  <si>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</si>
  <si>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</si>
  <si>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</si>
  <si>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</si>
  <si>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</si>
  <si>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</si>
  <si>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</si>
  <si>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</si>
  <si>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</si>
  <si>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</si>
  <si>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</si>
  <si>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</si>
  <si>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</si>
  <si>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</si>
  <si>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</si>
  <si>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</si>
  <si>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</si>
  <si>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</si>
  <si>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</si>
  <si>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</si>
  <si>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</si>
  <si>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</si>
  <si>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</si>
  <si>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</si>
  <si>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</si>
  <si>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NIXON HACITH QUINTERO CASTILLA</t>
  </si>
  <si>
    <t>Se identifican las necesidades de informacion.</t>
  </si>
  <si>
    <t>No se ha realizdo un plan de accion</t>
  </si>
  <si>
    <t>No se ha recibido recomendaciones de los organos de control</t>
  </si>
  <si>
    <t>No de acciones de mejoras implementadas paras fortalecer la rendicion de cuentas/ No de acciones propuestas.</t>
  </si>
  <si>
    <t>Humanos y tecnologicos</t>
  </si>
  <si>
    <t>Conformar y operativizar el equipo coordinador de la rendicion de cuentas.</t>
  </si>
  <si>
    <t>Realizar el autodiagnostico de la rendicion de cuentas, como estrategia de mejoramiento de la gestion institucional.</t>
  </si>
  <si>
    <t>Formular el plan de accion, acorde con las oportunidades de mejora identificadas en el autodiagnostico y las recomendaciones de la comunidad educativa.</t>
  </si>
  <si>
    <t>Realizar seguimiento y evaluacion al plan de accion de la gestion institucional de la rendicion de cuentas.</t>
  </si>
  <si>
    <t>Aplicar acciones de mejora al plan de accion, acorde con el seguimiento realizado.</t>
  </si>
  <si>
    <t>No Se tiene conformado equipo de calidad, con el cual se estudian las orientaciones de la SED.</t>
  </si>
  <si>
    <t>No se socializan los resultados del diagnostico</t>
  </si>
  <si>
    <t>no se tiene conformado un equipo de trabajo que lidere la planeacion y ejecucion de rendición de cuentas</t>
  </si>
  <si>
    <t>INSTITUCIÓN EDUCATIVA FRAY JOSE MARIA AREVALO</t>
  </si>
  <si>
    <t>LA PLAYA</t>
  </si>
  <si>
    <t>Se identifican las fortalezas y debilidades de la institución</t>
  </si>
  <si>
    <t>no se articulan las metas del PMI para mejorar la calidad educativa</t>
  </si>
  <si>
    <t>no se identifican espacios y mecanismos para realizar un dialogo sobre la rendición de cuentas</t>
  </si>
  <si>
    <t>no se ha realizado un diagnóstico</t>
  </si>
  <si>
    <t>no se tiene en cuenta el diagnostico para priorizar programas</t>
  </si>
  <si>
    <t>se tiene en cuenta aquellas personas que van a participar en la rendición de cuentas</t>
  </si>
  <si>
    <t>se hacen presentaciones sin tener en cuenta los objetivos, metas e indicadores para la rendición de cuentas</t>
  </si>
  <si>
    <t>no se tiene en cuenta el presupuesto para realizar la rendición de cuentas</t>
  </si>
  <si>
    <t>si hay un cronograma establecido</t>
  </si>
  <si>
    <t>se utilizan muy pocos canales para complementar el diálogo sobre la rendición de cuentas</t>
  </si>
  <si>
    <t>se definen los roles y responsabilidades de aquellas personas que van a participar en la rendición de cuentas</t>
  </si>
  <si>
    <t>no se conocen los formatos de reporte de las actividades para la rendición de cuentas</t>
  </si>
  <si>
    <t>se presenta información de calidad sobre el manejo de presupuesto</t>
  </si>
  <si>
    <t>no se realiza consulta a la comunidad educativa para priorizar temas de interés</t>
  </si>
  <si>
    <t>se tiene encuenta las áreas de gestión para preparar el informe</t>
  </si>
  <si>
    <t>se presenta información de calidad la contratación</t>
  </si>
  <si>
    <t xml:space="preserve">no se conoce si hay planes de mejora </t>
  </si>
  <si>
    <t>no se presenta información frente temas de peticiones, quejas, reclamos</t>
  </si>
  <si>
    <t>no se actualiza información</t>
  </si>
  <si>
    <t>se actualiza el face book de la institución sin tener en cuenta el cronograma</t>
  </si>
  <si>
    <t>se hace invitación a diferentes estamentos</t>
  </si>
  <si>
    <t>se tiene en cuenta a aquellas personas que participan en la rendición de cuentas</t>
  </si>
  <si>
    <t>se define como van a participar los diferentes grupos de personas</t>
  </si>
  <si>
    <t>se define metoodlogía  para la rendición de cuentas</t>
  </si>
  <si>
    <t>se hace convocatoria</t>
  </si>
  <si>
    <t>no se realizan reuniones previas</t>
  </si>
  <si>
    <t>se tiene encuenta los tiempos establecidos</t>
  </si>
  <si>
    <t>no se da información antes de la rendición de cuentas</t>
  </si>
  <si>
    <t>se tienen los mecanismos pero no se implementan las acciones de diálogo</t>
  </si>
  <si>
    <t>se diseña metodología</t>
  </si>
  <si>
    <t>no se publica cronograma</t>
  </si>
  <si>
    <t>se brinda el espacio para la prticipación de los ciudadanos invitados</t>
  </si>
  <si>
    <t>se brindan espacios de participación durante la rendición de cuentas</t>
  </si>
  <si>
    <t>se brinda de dialogos durante la rendición de cuentas</t>
  </si>
  <si>
    <t>se lleva registro</t>
  </si>
  <si>
    <t>no se tiene conocimiento del formato interno</t>
  </si>
  <si>
    <t>no se ha publicado en la plataforma enjambre</t>
  </si>
  <si>
    <t>no se tiene conocimiento si esta actividad se lleva acabo</t>
  </si>
  <si>
    <t>no se aplica la evaluación</t>
  </si>
  <si>
    <t>no se lleva acabo por no aplicar la evaluación</t>
  </si>
  <si>
    <t>no se hace el análisis</t>
  </si>
  <si>
    <t>se hacen planes de mejoramiento pero no se tienen en cuenta propuesta ni recomendaciones ciudadanas</t>
  </si>
  <si>
    <t>no se tiene en cuenta esa clasificación</t>
  </si>
  <si>
    <t>algunas veces se tienen en cuenta</t>
  </si>
  <si>
    <t>no se tiene en cuenta pues durante la rendición de cuentas no se dan los espacios que optimencen la gestión</t>
  </si>
  <si>
    <t>no se tiene conocimiento si esto se lleva a cabo</t>
  </si>
  <si>
    <t>no se tiene conocimiento si esto se realiza</t>
  </si>
  <si>
    <t>no se tiene conocimiento si esta catividad se lleva a cabo</t>
  </si>
  <si>
    <t>No se definen temas de retroalimentacion</t>
  </si>
  <si>
    <t>se definen algunas  actividades que se van a desarrollar en la rendición de cuentas</t>
  </si>
  <si>
    <t>se definen algunos mecanismos de comunicación para rendición de cuentas</t>
  </si>
  <si>
    <t>no se prepara información teniendo  en cuenta el PMI</t>
  </si>
  <si>
    <t>No se han dado a conocer observaciones a la comunidad educativa</t>
  </si>
  <si>
    <t>Fortalecer el proceso de rendicion de cuentas para alcanzar el nivel de perfeccionamiento, con el desarrollo de acciones( conformacion de equipo coordinador, seguimiento al plan de mejora producto del autodiagnostico y aplicación estrategia formulada)</t>
  </si>
  <si>
    <t>Realizar acciones de mejoramiento de la rendicion de cuentas con la participacion ciudadana y comunidad educativa y que faciliten el accesdo a la informacion veraz y oportuna.</t>
  </si>
  <si>
    <t>Rector, cordinador y equipo responsable de rendición de cuentas.</t>
  </si>
  <si>
    <t>Al finalizar el año 2024, se habra mejorado las acciones en el desarrollo de la rendicion de cuentas, con un incremento de 10 puntos anuales en la calificacion, permitiendo llegar al nivel de perfeccionamiento, con 61,54 puntos.</t>
  </si>
  <si>
    <t>a 29 de febrero de 2025 se habrá conformado y capacitado el 100% del equipo de rendicion de cuentas.</t>
  </si>
  <si>
    <t>N° de integrantes del equipo de rendicion de cuentas conformado y capacitado / N° de total de integrantes del equipo de rendicion de cuentas.</t>
  </si>
  <si>
    <t>*Con el equipo de rendicion de cuentas-coordinador, se realizara el autodiagnóstico* Consolidar la información del autodiagnóstico* Socializar con consejo directivo,  docentes,  padres de familia y estudiantes de todas las sedes los resultados del autodiagnóstico
* Consolidar sugerencias o recomendaciones de la socialización.</t>
  </si>
  <si>
    <t>A 30 de enero de 2024, se habra conformado y capacitado en un 100% el equipo que lidere el proceso de planeacion y ejecucion de los ejercicios de rendicion de cuentas.</t>
  </si>
  <si>
    <t>N°de integrantes del equipo lider conformados y capacitados / N° de integrantes del equipo lider.</t>
  </si>
  <si>
    <t>N° de metas asociadas a traves de la gestion institucional / N° de metas y actividades formuladas en el PMI</t>
  </si>
  <si>
    <t>A 20 de enero de 2025, se habran priorizado las metas y actividades formuladas en el PMI, a traves de la gestion institucional.</t>
  </si>
  <si>
    <t>A finalizar el mes de mayo de 2024, se habra identificado en un 100% los mecanismos institucionales que se pueden usar como ejercicios de dialogo.</t>
  </si>
  <si>
    <t>N° mecanismos identificados / N° de mecanismos existentes.</t>
  </si>
  <si>
    <t>A 30 de mayo de 2024,Definir en su totalidad los espacios de dialogo de rendicion de cuentas..</t>
  </si>
  <si>
    <t>N° de espacio de dialogo definidos / N° de de espacio de dialogos totales.</t>
  </si>
  <si>
    <t>A 30 de mayo de 2024,Definir en su totalidad los espacios de dialogo presenciales y virtuales de rendicion de cuentas..</t>
  </si>
  <si>
    <t>N° de espacio de dialogo presenciales y virtuales  definidos / N° de de espacio de dialogos totales.</t>
  </si>
  <si>
    <t>A 29 de noviembre de 2024, se formularan en un 100% los objetivos de la estrategia de rendicion de cuentas.</t>
  </si>
  <si>
    <t>A mayo de 2024, se definira el presupuesto para el ejercicio de rendicion de cuentas.</t>
  </si>
  <si>
    <t>Porcentaje total de presupuesto definido.</t>
  </si>
  <si>
    <t>Rector, equipo de rendicion de cuentas y consejo directivo.</t>
  </si>
  <si>
    <t>A Mayo de 2024, se habran definido y estandarizado los formatos internos de reportes de actividades de rendicion de cuentas.</t>
  </si>
  <si>
    <t>N° de formatos estandarizados / N° de formatos definidos.</t>
  </si>
  <si>
    <t>N° de temas preparados / N° de temas priorizados.</t>
  </si>
  <si>
    <t>N° de acciones de mejoramiento preparadas / N° de acciones asociadas a la gestion.</t>
  </si>
  <si>
    <t>Porcentaje  de gestion realizada en cuanto a las quejas establecidas.</t>
  </si>
  <si>
    <t>A 29 de noviembre de 2024,se preparara el 100% la informacion teniendo en cuenta la recomendaciones ciudadanas</t>
  </si>
  <si>
    <t>A 39 de noviembre de 2024,se preparara el 100% la informacion teniendo en cuenta la recomendaciones ciudadanas</t>
  </si>
  <si>
    <t>A 29 de noviembre de 2024, se preparara el 100% la informacion teniendo en cuenta la recomendaciones ciudadanas.</t>
  </si>
  <si>
    <t>Rector.</t>
  </si>
  <si>
    <t>Porcentaje de informacion actualizada en la plataforma enjambre.</t>
  </si>
  <si>
    <t>A mitad de febrero de 2025, se actualizara el 100% de la informacion en la plataforma enjambre.</t>
  </si>
  <si>
    <t>A febrero de 2025 se habrá realizado el 100% de las reuniones y capacitaciones a los líderes de gestión y docentes.</t>
  </si>
  <si>
    <t xml:space="preserve">A mediados de febrero de 2025 se publicará de manera oportuna el pre informe al 80% de la comunidad educativa . </t>
  </si>
  <si>
    <t>A inicios de 2025 se habra publicado el cronograma para reciibir las propuestas del informe de rendición de cuentas realizada por la comunidad educativa.</t>
  </si>
  <si>
    <t>Convocar a los líderes de gestión y docentes con el fin  de propiciar espacios de diálogo para formular acciones pertinentes en la rendición de cuentas.</t>
  </si>
  <si>
    <t>Publicación de pre-informes por los diferentes medios de comunicación que tiene la comunidad educativa.</t>
  </si>
  <si>
    <t>Diseñar y publicar por los diferentes medios de comunicación el cronograma para recibir las propuestas.</t>
  </si>
  <si>
    <t>A febrero de 2025 se tendrá el 100% del informa interno de los resultados obtenidos en la rendición de cuentas.</t>
  </si>
  <si>
    <t>Evaluar y consolidar los resultados obtenidos en la rendicion de cuentas.</t>
  </si>
  <si>
    <t>a mediados de marzo de 2025 se habra publicado el informe en la plataforma enjambre</t>
  </si>
  <si>
    <t>Realizar y publicar el informe ejecutivo de la rendicion de cuentas 2024 en la plataforma enjambre</t>
  </si>
  <si>
    <t>A finales de febrero de 2025 se habra dado respuesta al 95% de las inquietudes formuladas para la rendicion de cuentas</t>
  </si>
  <si>
    <t>Dar respuestas escritas a alas diferentes inquietudes realizadas por la comunidad educativa.</t>
  </si>
  <si>
    <t>A febrero de 2025 se aplicará la evaluacion al 80% de los asitentes en la rendicion de cuentas</t>
  </si>
  <si>
    <t>N° de evaluaciones aplicadas a los asistentes/ N| total de asistentes a la rendicion de cuentas.</t>
  </si>
  <si>
    <t>Diseñar y aplicar la evaluacion con el fin de conocer su impacto en la rendicion de cuentas realizada.</t>
  </si>
  <si>
    <t>A mediados de marzo de 2025 se habra sistematizado el 100% de las evaluaciones aplicadas con el fin de conocer su impacto.</t>
  </si>
  <si>
    <t>N° de evaluaciones sistematizadas / N° total de evaluaciones aplicadas</t>
  </si>
  <si>
    <t>Sistematizar cuantitativa y cualitativamente la evaluacion aplicada con el fin de analizar y establecer acciones de mejora.</t>
  </si>
  <si>
    <t>A mediados de marzo de 2025 se habra realizado el 100% del analisis de los resultados obtenidos teniendo en cuenta todas las gestiones para dar las recomendaciones pertinentes.</t>
  </si>
  <si>
    <t>N° de analisis de resultados obtenidos / N° de formatos totales.</t>
  </si>
  <si>
    <t>Interpretar los resultados obtenidos en la rendicion de cuentas para realizar acciones de mejoras</t>
  </si>
  <si>
    <t>a finales de marzo de 2025 se habran publicado el 100% de los resultados obtenidos y clasificados en cattegorias de acuerdo a la rendicion de cuentas.</t>
  </si>
  <si>
    <t>N° de resultados obtenidos clasificados / N° de categorias de acuerdo a la rendicion dde cuentas.</t>
  </si>
  <si>
    <t>Divulgar los resultados a la comunidad educativa de la rendicion de cuentas realizada de acuerdo a las categorias</t>
  </si>
  <si>
    <t>A febrero del 2025 se debe recibir y analizar la recomendaciones de los organos de control frente a la rendicion de cuentas</t>
  </si>
  <si>
    <t>N° de recomendaciones recibidas y analizadas / n° total de recomendaciones recibidas.</t>
  </si>
  <si>
    <t>Evaluar y analizar la recomendaciones dadas por los organos de control frente a la rendicion de cuentas.</t>
  </si>
  <si>
    <t>El dia de la rendicion de cuentas del 2025 se estableceran los espacios de dialogo y se recibiran las recomendaciones pertinentes con el fin de facilitat el cumplimiento de las metas del PMI.</t>
  </si>
  <si>
    <t>N° de recomendaciones analizadas / N° de recomendaciones totales.</t>
  </si>
  <si>
    <t>Propiciar espacios de dialogo en la ejecucion de la rendicion de cuentas para recibir y analizar las recomendaciones pertinentes al PMI.</t>
  </si>
  <si>
    <t>A mediados de marzo de 2025se habran evaluado y calificado los resultados de la estrategia de rendicion de cuentas.</t>
  </si>
  <si>
    <t>N° de resultados analizados / N° de metas totales.</t>
  </si>
  <si>
    <t>Revisar los resultados de la implementacion de la rendicion de cuentas de acuerdo a las metas definidas.</t>
  </si>
  <si>
    <t>A febrero del 2025 se deberan incorporar los difernetes organos de control para revisar las recomendaciones dadas en la rendicion de cuentas.</t>
  </si>
  <si>
    <t>N° de actas realizadas / N° de informes totales.</t>
  </si>
  <si>
    <t>&gt;Convocar a los diferentes organos de control para anlizar los resultados y las recomendaciones dadas en la rendicion de cuentas.</t>
  </si>
  <si>
    <t>Rector, equipo de calidad, organos de control.</t>
  </si>
  <si>
    <t>A febrero de 2025 se debe evaluar por parte de la oficina de control interno los mecanismos de participacion en la rendicion de cuentas.</t>
  </si>
  <si>
    <t>N° de registros de actas realizadas / N° de registro total.</t>
  </si>
  <si>
    <t>Revisar por parte de la oficina de control interno de los resultados de la rendicion de cuentas realizadas.</t>
  </si>
  <si>
    <t>A febrero de 2025 se habra elaborado el 100% del plan de accion que permita mejorar el proceso de rendicion de cuentas.</t>
  </si>
  <si>
    <t>N° de acciones de mejora elaboradas / N° de acciones de mejora totales.</t>
  </si>
  <si>
    <t>Revisar y diseñar las actividades de mejora para el plan de accion realizado en la rendicion de cuentas.</t>
  </si>
  <si>
    <t>Al 2025 se revisara trimestralmente los mecanismos de mejora atendiendo a los requerimientos de las dependencias de la SED.</t>
  </si>
  <si>
    <t>N° de formatos realizados / N° de formatos totales</t>
  </si>
  <si>
    <t>Ejecucion de los mecanismos internos de mejora para atender los requerimientos solicitados.</t>
  </si>
  <si>
    <t>Al finalizar la rendicion de cuentas en febrero del 2025 se habra documentado y sistematizado el 100% de las buenas practicas para mejorar los espacios de dialogo del EE.</t>
  </si>
  <si>
    <t>N° de buenas practicas documentadas / N° de practicas totales.</t>
  </si>
  <si>
    <t>Identificar las buenas practicas del EE que contribuyen a los espacios de dialogo para la rendicion de cuentas. Sistematizar las nuevas estrategias de rendicion de cuentas.</t>
  </si>
  <si>
    <t xml:space="preserve">
Revisión de las metas formuladas para que tengan coherencia con los derechos que se deben garantizar en la rendición de cuentas.</t>
  </si>
  <si>
    <t>Priorizar por parte del equipo de rendición de cuentas, los espacios y los mecanismos para la rendición de cuentas.</t>
  </si>
  <si>
    <t>Análisis, socialización y priorización de los programas y los proyectos de la rendición de cuentas.</t>
  </si>
  <si>
    <t>Buscar espacios para dialogar y organizar ideas para la priorización de programas y proyectos de la rendición de cuentas.</t>
  </si>
  <si>
    <t xml:space="preserve">
Consolidar la información para poder formular los objetivos, metas e indicadores.
</t>
  </si>
  <si>
    <t xml:space="preserve">Definir actividades para conocer el presupuesto a utilizar en la rendición de cuentas. </t>
  </si>
  <si>
    <t xml:space="preserve">Elaborar formatos para utilizarlos internamente en la rendición de cuentas. </t>
  </si>
  <si>
    <t>Realizar consultas a la comunidad sobre temas de interés.</t>
  </si>
  <si>
    <t>Preparar información sobre el cumplimiento de metas del PMI.</t>
  </si>
  <si>
    <t>Revisar y consolidar la información de los planes de mejora asociados a la gestión realizada.</t>
  </si>
  <si>
    <t>Revisar y evaluar los PQRS para fortalecer el plan de mejora de R.C.</t>
  </si>
  <si>
    <t>Revisar documentos pendientes y anexarlos a la plataforma enjambre.</t>
  </si>
  <si>
    <t>Rector, equipo rendicion de cuentas.</t>
  </si>
  <si>
    <t>Rector y equipo de rendicion de cuentas</t>
  </si>
  <si>
    <t>A 29 de noviembre de 2024, se habra socializado en un 100% los resultados de diagnostico de rendicion de cuentas.</t>
  </si>
  <si>
    <t>No de resultados del autodiagnóstico socializados/ No total de acciones propuestas en el autodiagnóstico propuestas.</t>
  </si>
  <si>
    <t xml:space="preserve">Presentar informe a la comunidad educativa sobre cada proceso de la rendición de cuentas.
</t>
  </si>
  <si>
    <t xml:space="preserve"> Organizar los equipos por areas de gestión. Definir plan de trabajo y de capacitación-
</t>
  </si>
  <si>
    <t>Número de metas, objetivos priorizados en la rendición de cuentas/ No de metas, objetivos e indicadores formulados.</t>
  </si>
  <si>
    <t xml:space="preserve">No de metas priorizadas/Número total de metas definidas en el PMI
</t>
  </si>
  <si>
    <t>Número de capacitaciones realizadas / Número de capacitaciones totales propuestas.</t>
  </si>
  <si>
    <t>Fecha de publicación de pre-informe a la comunidad educativa / fecha programada de publicación de pre-informe</t>
  </si>
  <si>
    <t>Publicación de cronograma / Fecha programada de publicación del cronograma.</t>
  </si>
  <si>
    <t xml:space="preserve">Número de formatos diseñados y diligenciados por los participantes de información de RC. / Número de formatos propuestos. </t>
  </si>
  <si>
    <t>Fecha Publicación efectiva del informe ejecutivo de RC en la plataforma enjambre/ Fecha programada en el cronograma.</t>
  </si>
  <si>
    <t>Número de respuestas de las inquietudes formuladas / Número de inquietudes 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</si>
</sst>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0" fillId="0" borderId="1" xfId="0" applyBorder="1" applyAlignment="1" applyProtection="1">
      <alignment wrapText="1"/>
      <protection locked="0"/>
    </xf>
    <xf numFmtId="0" fontId="2" fillId="0" borderId="0" xfId="0" applyFont="1" applyProtection="1">
      <protection locked="0"/>
    </xf>
    <xf numFmtId="17" fontId="2" fillId="0" borderId="0" xfId="0" applyNumberFormat="1" applyFont="1" applyProtection="1">
      <protection locked="0"/>
    </xf>
    <xf numFmtId="0" fontId="0" fillId="0" borderId="1" xfId="0" quotePrefix="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635841376"/>
        <c:axId val="-1635836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51.639344262295083</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635841376"/>
        <c:axId val="-1635836480"/>
      </c:scatterChart>
      <c:catAx>
        <c:axId val="-163584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635836480"/>
        <c:crosses val="autoZero"/>
        <c:auto val="1"/>
        <c:lblAlgn val="ctr"/>
        <c:lblOffset val="100"/>
        <c:noMultiLvlLbl val="0"/>
      </c:catAx>
      <c:valAx>
        <c:axId val="-1635836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3584137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635839744"/>
        <c:axId val="-163583920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42.714285714285708</c:v>
                </c:pt>
                <c:pt idx="1">
                  <c:v>62.142857142857146</c:v>
                </c:pt>
                <c:pt idx="2">
                  <c:v>37.777777777777779</c:v>
                </c:pt>
                <c:pt idx="3">
                  <c:v>36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635839744"/>
        <c:axId val="-1635839200"/>
      </c:scatterChart>
      <c:catAx>
        <c:axId val="-163583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35839200"/>
        <c:crosses val="autoZero"/>
        <c:auto val="1"/>
        <c:lblAlgn val="ctr"/>
        <c:lblOffset val="100"/>
        <c:noMultiLvlLbl val="0"/>
      </c:catAx>
      <c:valAx>
        <c:axId val="-1635839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358397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635835392"/>
        <c:axId val="-163584681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30</c:v>
                </c:pt>
                <c:pt idx="1">
                  <c:v>46.666666666666664</c:v>
                </c:pt>
                <c:pt idx="2">
                  <c:v>40</c:v>
                </c:pt>
                <c:pt idx="3">
                  <c:v>38.333333333333336</c:v>
                </c:pt>
                <c:pt idx="4">
                  <c:v>58.571428571428569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635835392"/>
        <c:axId val="-1635846816"/>
      </c:scatterChart>
      <c:catAx>
        <c:axId val="-16358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35846816"/>
        <c:crosses val="autoZero"/>
        <c:auto val="1"/>
        <c:lblAlgn val="ctr"/>
        <c:lblOffset val="100"/>
        <c:noMultiLvlLbl val="0"/>
      </c:catAx>
      <c:valAx>
        <c:axId val="-1635846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358353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635844640"/>
        <c:axId val="-16358435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62.857142857142854</c:v>
                </c:pt>
                <c:pt idx="1">
                  <c:v>56.666666666666664</c:v>
                </c:pt>
                <c:pt idx="2">
                  <c:v>66.666666666666671</c:v>
                </c:pt>
                <c:pt idx="3">
                  <c:v>66.666666666666671</c:v>
                </c:pt>
                <c:pt idx="4" formatCode="0.00">
                  <c:v>60.833333333333336</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498662368"/>
        <c:axId val="-1498656384"/>
      </c:scatterChart>
      <c:catAx>
        <c:axId val="-163584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35843552"/>
        <c:crosses val="autoZero"/>
        <c:auto val="1"/>
        <c:lblAlgn val="ctr"/>
        <c:lblOffset val="100"/>
        <c:noMultiLvlLbl val="0"/>
      </c:catAx>
      <c:valAx>
        <c:axId val="-1635843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35844640"/>
        <c:crosses val="autoZero"/>
        <c:crossBetween val="between"/>
      </c:valAx>
      <c:valAx>
        <c:axId val="-1498656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8662368"/>
        <c:crosses val="max"/>
        <c:crossBetween val="midCat"/>
      </c:valAx>
      <c:valAx>
        <c:axId val="-1498662368"/>
        <c:scaling>
          <c:orientation val="minMax"/>
        </c:scaling>
        <c:delete val="1"/>
        <c:axPos val="b"/>
        <c:numFmt formatCode="General" sourceLinked="1"/>
        <c:majorTickMark val="out"/>
        <c:minorTickMark val="none"/>
        <c:tickLblPos val="nextTo"/>
        <c:crossAx val="-149865638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98666176"/>
        <c:axId val="-14986688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37.777777777777779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98666176"/>
        <c:axId val="-1498668896"/>
      </c:scatterChart>
      <c:catAx>
        <c:axId val="-149866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668896"/>
        <c:crosses val="autoZero"/>
        <c:auto val="1"/>
        <c:lblAlgn val="ctr"/>
        <c:lblOffset val="100"/>
        <c:noMultiLvlLbl val="0"/>
      </c:catAx>
      <c:valAx>
        <c:axId val="-1498668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86661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98663456"/>
        <c:axId val="-149865964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98663456"/>
        <c:axId val="-1498659648"/>
      </c:scatterChart>
      <c:catAx>
        <c:axId val="-1498663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659648"/>
        <c:crosses val="autoZero"/>
        <c:auto val="1"/>
        <c:lblAlgn val="ctr"/>
        <c:lblOffset val="100"/>
        <c:noMultiLvlLbl val="0"/>
      </c:catAx>
      <c:valAx>
        <c:axId val="-14986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86634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43937" y="2104606"/>
          <a:ext cx="1059539" cy="828092"/>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33088" y="3258644"/>
          <a:ext cx="1287049" cy="757862"/>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91609" y="3168644"/>
          <a:ext cx="841552" cy="853251"/>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40136" y="2040349"/>
          <a:ext cx="1279472" cy="925496"/>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1586" y="2023203"/>
          <a:ext cx="1014847" cy="917819"/>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56072" y="193261"/>
          <a:ext cx="770406" cy="822025"/>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71817" y="299220"/>
          <a:ext cx="601059" cy="675634"/>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510139" y="204467"/>
          <a:ext cx="1172224" cy="821229"/>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17189" y="145676"/>
          <a:ext cx="949739" cy="880162"/>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52050" y="226880"/>
          <a:ext cx="1114515" cy="836381"/>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49734" y="985354"/>
          <a:ext cx="0" cy="231361"/>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414" y="85725"/>
          <a:ext cx="767800"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5902"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4954" y="104774"/>
          <a:ext cx="1162051" cy="771111"/>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7260" y="19050"/>
          <a:ext cx="1005241" cy="866361"/>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7772"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28650" y="0"/>
          <a:ext cx="575331" cy="729343"/>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993952" y="61135"/>
          <a:ext cx="645233" cy="668208"/>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562850" y="57151"/>
          <a:ext cx="1000126" cy="672192"/>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108855" y="54059"/>
          <a:ext cx="752129" cy="684156"/>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773261" y="38100"/>
          <a:ext cx="1011602" cy="691243"/>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zoomScale="6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69" zoomScaleNormal="85" workbookViewId="0">
      <selection activeCell="D15" sqref="D15:M15"/>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2" customFormat="1" ht="21" customHeight="1" x14ac:dyDescent="0.25">
      <c r="A30" s="169" t="s">
        <v>61</v>
      </c>
      <c r="B30" s="170"/>
      <c r="C30" s="170"/>
      <c r="D30" s="194" t="s">
        <v>167</v>
      </c>
      <c r="E30" s="195"/>
      <c r="F30" s="195"/>
      <c r="G30" s="195"/>
      <c r="H30" s="195"/>
      <c r="I30" s="195"/>
      <c r="J30" s="195"/>
      <c r="K30" s="195"/>
      <c r="L30" s="195"/>
      <c r="M30" s="209"/>
    </row>
    <row r="31" spans="1:13" s="92" customFormat="1" ht="33.75" customHeight="1" x14ac:dyDescent="0.25">
      <c r="A31" s="142" t="s">
        <v>132</v>
      </c>
      <c r="B31" s="143"/>
      <c r="C31" s="143"/>
      <c r="D31" s="144" t="s">
        <v>168</v>
      </c>
      <c r="E31" s="145"/>
      <c r="F31" s="145"/>
      <c r="G31" s="145"/>
      <c r="H31" s="145"/>
      <c r="I31" s="145"/>
      <c r="J31" s="145"/>
      <c r="K31" s="145"/>
      <c r="L31" s="145"/>
      <c r="M31" s="146"/>
    </row>
    <row r="32" spans="1:13" s="92" customFormat="1" ht="30" customHeight="1" x14ac:dyDescent="0.25">
      <c r="A32" s="142" t="s">
        <v>133</v>
      </c>
      <c r="B32" s="143"/>
      <c r="C32" s="143"/>
      <c r="D32" s="147" t="s">
        <v>169</v>
      </c>
      <c r="E32" s="148"/>
      <c r="F32" s="148"/>
      <c r="G32" s="148"/>
      <c r="H32" s="148"/>
      <c r="I32" s="148"/>
      <c r="J32" s="148"/>
      <c r="K32" s="148"/>
      <c r="L32" s="148"/>
      <c r="M32" s="149"/>
    </row>
    <row r="33" spans="1:13" s="92" customFormat="1" ht="31.5" customHeight="1" x14ac:dyDescent="0.25">
      <c r="A33" s="142" t="s">
        <v>62</v>
      </c>
      <c r="B33" s="143"/>
      <c r="C33" s="143"/>
      <c r="D33" s="147" t="s">
        <v>170</v>
      </c>
      <c r="E33" s="148"/>
      <c r="F33" s="148"/>
      <c r="G33" s="148"/>
      <c r="H33" s="148"/>
      <c r="I33" s="148"/>
      <c r="J33" s="148"/>
      <c r="K33" s="148"/>
      <c r="L33" s="148"/>
      <c r="M33" s="149"/>
    </row>
    <row r="34" spans="1:13" s="92" customFormat="1" ht="30.75" customHeight="1" x14ac:dyDescent="0.25">
      <c r="A34" s="142" t="s">
        <v>134</v>
      </c>
      <c r="B34" s="143"/>
      <c r="C34" s="143"/>
      <c r="D34" s="144" t="s">
        <v>171</v>
      </c>
      <c r="E34" s="145"/>
      <c r="F34" s="145"/>
      <c r="G34" s="145"/>
      <c r="H34" s="145"/>
      <c r="I34" s="145"/>
      <c r="J34" s="145"/>
      <c r="K34" s="145"/>
      <c r="L34" s="145"/>
      <c r="M34" s="146"/>
    </row>
    <row r="35" spans="1:13" s="92" customFormat="1" ht="35.25" customHeight="1" x14ac:dyDescent="0.25">
      <c r="A35" s="142" t="s">
        <v>88</v>
      </c>
      <c r="B35" s="143"/>
      <c r="C35" s="143"/>
      <c r="D35" s="144" t="s">
        <v>172</v>
      </c>
      <c r="E35" s="145"/>
      <c r="F35" s="145"/>
      <c r="G35" s="145"/>
      <c r="H35" s="145"/>
      <c r="I35" s="145"/>
      <c r="J35" s="145"/>
      <c r="K35" s="145"/>
      <c r="L35" s="145"/>
      <c r="M35" s="146"/>
    </row>
    <row r="36" spans="1:13" s="92" customFormat="1" ht="21" customHeight="1" x14ac:dyDescent="0.25">
      <c r="A36" s="142" t="s">
        <v>0</v>
      </c>
      <c r="B36" s="143"/>
      <c r="C36" s="143"/>
      <c r="D36" s="147" t="s">
        <v>173</v>
      </c>
      <c r="E36" s="148"/>
      <c r="F36" s="148"/>
      <c r="G36" s="148"/>
      <c r="H36" s="148"/>
      <c r="I36" s="148"/>
      <c r="J36" s="148"/>
      <c r="K36" s="148"/>
      <c r="L36" s="148"/>
      <c r="M36" s="149"/>
    </row>
    <row r="37" spans="1:13" s="92" customFormat="1" ht="36.75" customHeight="1" x14ac:dyDescent="0.25">
      <c r="A37" s="142" t="s">
        <v>1</v>
      </c>
      <c r="B37" s="143"/>
      <c r="C37" s="143"/>
      <c r="D37" s="144" t="s">
        <v>174</v>
      </c>
      <c r="E37" s="145"/>
      <c r="F37" s="145"/>
      <c r="G37" s="145"/>
      <c r="H37" s="145"/>
      <c r="I37" s="145"/>
      <c r="J37" s="145"/>
      <c r="K37" s="145"/>
      <c r="L37" s="145"/>
      <c r="M37" s="146"/>
    </row>
    <row r="38" spans="1:13" s="92" customFormat="1" ht="35.25" customHeight="1" x14ac:dyDescent="0.25">
      <c r="A38" s="142" t="s">
        <v>2</v>
      </c>
      <c r="B38" s="143"/>
      <c r="C38" s="143"/>
      <c r="D38" s="144" t="s">
        <v>175</v>
      </c>
      <c r="E38" s="145"/>
      <c r="F38" s="145"/>
      <c r="G38" s="145"/>
      <c r="H38" s="145"/>
      <c r="I38" s="145"/>
      <c r="J38" s="145"/>
      <c r="K38" s="145"/>
      <c r="L38" s="145"/>
      <c r="M38" s="146"/>
    </row>
    <row r="39" spans="1:13" s="92" customFormat="1" ht="21" customHeight="1" x14ac:dyDescent="0.25">
      <c r="A39" s="183" t="s">
        <v>1</v>
      </c>
      <c r="B39" s="145"/>
      <c r="C39" s="184"/>
      <c r="D39" s="147" t="s">
        <v>176</v>
      </c>
      <c r="E39" s="148"/>
      <c r="F39" s="148"/>
      <c r="G39" s="148"/>
      <c r="H39" s="148"/>
      <c r="I39" s="148"/>
      <c r="J39" s="148"/>
      <c r="K39" s="148"/>
      <c r="L39" s="148"/>
      <c r="M39" s="149"/>
    </row>
    <row r="40" spans="1:13" s="92" customFormat="1" ht="31.5" customHeight="1" x14ac:dyDescent="0.25">
      <c r="A40" s="183" t="s">
        <v>135</v>
      </c>
      <c r="B40" s="145"/>
      <c r="C40" s="184"/>
      <c r="D40" s="147" t="s">
        <v>177</v>
      </c>
      <c r="E40" s="148"/>
      <c r="F40" s="148"/>
      <c r="G40" s="148"/>
      <c r="H40" s="148"/>
      <c r="I40" s="148"/>
      <c r="J40" s="148"/>
      <c r="K40" s="148"/>
      <c r="L40" s="148"/>
      <c r="M40" s="149"/>
    </row>
    <row r="41" spans="1:13" s="92" customFormat="1" ht="54" customHeight="1" x14ac:dyDescent="0.25">
      <c r="A41" s="183" t="s">
        <v>136</v>
      </c>
      <c r="B41" s="145"/>
      <c r="C41" s="184"/>
      <c r="D41" s="144" t="s">
        <v>189</v>
      </c>
      <c r="E41" s="145"/>
      <c r="F41" s="145"/>
      <c r="G41" s="145"/>
      <c r="H41" s="145"/>
      <c r="I41" s="145"/>
      <c r="J41" s="145"/>
      <c r="K41" s="145"/>
      <c r="L41" s="145"/>
      <c r="M41" s="146"/>
    </row>
    <row r="42" spans="1:13" s="92"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B2" zoomScale="92" zoomScaleNormal="92" workbookViewId="0">
      <selection activeCell="I51" sqref="I51"/>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50"/>
      <c r="C3" s="251"/>
      <c r="D3" s="251"/>
      <c r="E3" s="246" t="s">
        <v>107</v>
      </c>
      <c r="F3" s="246"/>
      <c r="G3" s="246"/>
      <c r="H3" s="246"/>
      <c r="I3" s="246"/>
      <c r="J3" s="247"/>
    </row>
    <row r="4" spans="1:10" s="8" customFormat="1" ht="26.25" customHeight="1" x14ac:dyDescent="0.35">
      <c r="A4" s="49"/>
      <c r="B4" s="252"/>
      <c r="C4" s="253"/>
      <c r="D4" s="253"/>
      <c r="E4" s="248" t="s">
        <v>77</v>
      </c>
      <c r="F4" s="248"/>
      <c r="G4" s="248"/>
      <c r="H4" s="248"/>
      <c r="I4" s="248"/>
      <c r="J4" s="249"/>
    </row>
    <row r="5" spans="1:10" s="8" customFormat="1" ht="33" customHeight="1" x14ac:dyDescent="0.25">
      <c r="A5" s="49"/>
      <c r="B5" s="226" t="s">
        <v>61</v>
      </c>
      <c r="C5" s="226"/>
      <c r="D5" s="226"/>
      <c r="E5" s="28" t="s">
        <v>234</v>
      </c>
      <c r="F5" s="28"/>
      <c r="G5" s="35" t="s">
        <v>85</v>
      </c>
      <c r="H5" s="105"/>
      <c r="I5" s="257" t="s">
        <v>88</v>
      </c>
      <c r="J5" s="257"/>
    </row>
    <row r="6" spans="1:10" s="8" customFormat="1" ht="30.75" customHeight="1" x14ac:dyDescent="0.25">
      <c r="A6" s="49"/>
      <c r="B6" s="226" t="s">
        <v>120</v>
      </c>
      <c r="C6" s="226"/>
      <c r="D6" s="226"/>
      <c r="E6" s="28">
        <v>15439800033901</v>
      </c>
      <c r="F6" s="28"/>
      <c r="G6" s="71" t="s">
        <v>62</v>
      </c>
      <c r="H6" s="28" t="s">
        <v>233</v>
      </c>
      <c r="I6" s="225">
        <f>IF(SUM(I9:I69)=0,"",AVERAGE(I9:I69))</f>
        <v>51.639344262295083</v>
      </c>
      <c r="J6" s="225"/>
    </row>
    <row r="7" spans="1:10" s="8" customFormat="1" ht="17.25" customHeight="1" x14ac:dyDescent="0.25">
      <c r="A7" s="49"/>
      <c r="B7" s="226" t="s">
        <v>86</v>
      </c>
      <c r="C7" s="226"/>
      <c r="D7" s="226"/>
      <c r="E7" s="227" t="s">
        <v>219</v>
      </c>
      <c r="F7" s="228"/>
      <c r="G7" s="228"/>
      <c r="H7" s="229"/>
      <c r="I7" s="225"/>
      <c r="J7" s="22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f>IF(I9&lt;61,MAX($A$8:A8)+1,"")</f>
        <v>1</v>
      </c>
      <c r="B9" s="258" t="s">
        <v>4</v>
      </c>
      <c r="C9" s="64" t="s">
        <v>4</v>
      </c>
      <c r="D9" s="230">
        <f>IF(SUM(G9:G27)=0,"",AVERAGE(G9:G27))</f>
        <v>42.714285714285708</v>
      </c>
      <c r="E9" s="32" t="s">
        <v>6</v>
      </c>
      <c r="F9" s="67" t="s">
        <v>6</v>
      </c>
      <c r="G9" s="29">
        <f>IF(SUM(I9:I9)=0,"",AVERAGE(I9:I9))</f>
        <v>30</v>
      </c>
      <c r="H9" s="37" t="s">
        <v>92</v>
      </c>
      <c r="I9" s="30">
        <v>30</v>
      </c>
      <c r="J9" s="31" t="s">
        <v>230</v>
      </c>
    </row>
    <row r="10" spans="1:10" s="8" customFormat="1" ht="51" customHeight="1" x14ac:dyDescent="0.25">
      <c r="A10" s="63">
        <f>IF(I10&lt;61,MAX($A$8:A9)+1,"")</f>
        <v>2</v>
      </c>
      <c r="B10" s="259"/>
      <c r="C10" s="64" t="s">
        <v>4</v>
      </c>
      <c r="D10" s="231"/>
      <c r="E10" s="261" t="s">
        <v>43</v>
      </c>
      <c r="F10" s="68" t="s">
        <v>43</v>
      </c>
      <c r="G10" s="256">
        <f>IF(SUM(I10:I12)=0,"",AVERAGE(I10:I12))</f>
        <v>46.666666666666664</v>
      </c>
      <c r="H10" s="37" t="s">
        <v>89</v>
      </c>
      <c r="I10" s="30">
        <v>50</v>
      </c>
      <c r="J10" s="31" t="s">
        <v>235</v>
      </c>
    </row>
    <row r="11" spans="1:10" s="8" customFormat="1" ht="93" customHeight="1" x14ac:dyDescent="0.25">
      <c r="A11" s="63">
        <f>IF(I11&lt;61,MAX($A$8:A10)+1,"")</f>
        <v>3</v>
      </c>
      <c r="B11" s="259"/>
      <c r="C11" s="64" t="s">
        <v>4</v>
      </c>
      <c r="D11" s="231"/>
      <c r="E11" s="261"/>
      <c r="F11" s="68" t="s">
        <v>43</v>
      </c>
      <c r="G11" s="254"/>
      <c r="H11" s="37" t="s">
        <v>44</v>
      </c>
      <c r="I11" s="30">
        <v>60</v>
      </c>
      <c r="J11" s="31" t="s">
        <v>220</v>
      </c>
    </row>
    <row r="12" spans="1:10" s="8" customFormat="1" ht="32.25" customHeight="1" x14ac:dyDescent="0.25">
      <c r="A12" s="63">
        <f>IF(I12&lt;61,MAX($A$8:A11)+1,"")</f>
        <v>4</v>
      </c>
      <c r="B12" s="259"/>
      <c r="C12" s="64" t="s">
        <v>4</v>
      </c>
      <c r="D12" s="231"/>
      <c r="E12" s="261"/>
      <c r="F12" s="68" t="s">
        <v>43</v>
      </c>
      <c r="G12" s="255"/>
      <c r="H12" s="37" t="s">
        <v>90</v>
      </c>
      <c r="I12" s="30">
        <v>30</v>
      </c>
      <c r="J12" s="31" t="s">
        <v>231</v>
      </c>
    </row>
    <row r="13" spans="1:10" s="8" customFormat="1" ht="45" customHeight="1" x14ac:dyDescent="0.25">
      <c r="A13" s="63">
        <f>IF(I13&lt;61,MAX($A$8:A12)+1,"")</f>
        <v>5</v>
      </c>
      <c r="B13" s="259"/>
      <c r="C13" s="64" t="s">
        <v>4</v>
      </c>
      <c r="D13" s="231"/>
      <c r="E13" s="261" t="s">
        <v>45</v>
      </c>
      <c r="F13" s="68" t="s">
        <v>45</v>
      </c>
      <c r="G13" s="256">
        <f>IF(SUM(I13:I14)=0,"",AVERAGE(I13:I14))</f>
        <v>40</v>
      </c>
      <c r="H13" s="37" t="s">
        <v>10</v>
      </c>
      <c r="I13" s="30">
        <v>50</v>
      </c>
      <c r="J13" s="31" t="s">
        <v>283</v>
      </c>
    </row>
    <row r="14" spans="1:10" s="8" customFormat="1" ht="30.75" customHeight="1" x14ac:dyDescent="0.25">
      <c r="A14" s="63">
        <f>IF(I14&lt;61,MAX($A$8:A13)+1,"")</f>
        <v>6</v>
      </c>
      <c r="B14" s="259"/>
      <c r="C14" s="64" t="s">
        <v>4</v>
      </c>
      <c r="D14" s="231"/>
      <c r="E14" s="261"/>
      <c r="F14" s="68" t="s">
        <v>45</v>
      </c>
      <c r="G14" s="255"/>
      <c r="H14" s="37" t="s">
        <v>93</v>
      </c>
      <c r="I14" s="30">
        <v>30</v>
      </c>
      <c r="J14" s="31" t="s">
        <v>232</v>
      </c>
    </row>
    <row r="15" spans="1:10" s="8" customFormat="1" ht="48" customHeight="1" x14ac:dyDescent="0.25">
      <c r="A15" s="63">
        <f>IF(I15&lt;61,MAX($A$8:A14)+1,"")</f>
        <v>7</v>
      </c>
      <c r="B15" s="259"/>
      <c r="C15" s="64" t="s">
        <v>4</v>
      </c>
      <c r="D15" s="231"/>
      <c r="E15" s="261" t="s">
        <v>46</v>
      </c>
      <c r="F15" s="68" t="s">
        <v>46</v>
      </c>
      <c r="G15" s="220">
        <f>IF(SUM(I15:I20)=0,"",AVERAGE(I15:I20))</f>
        <v>38.333333333333336</v>
      </c>
      <c r="H15" s="37" t="s">
        <v>47</v>
      </c>
      <c r="I15" s="30">
        <v>30</v>
      </c>
      <c r="J15" s="31" t="s">
        <v>236</v>
      </c>
    </row>
    <row r="16" spans="1:10" s="8" customFormat="1" ht="44.25" customHeight="1" x14ac:dyDescent="0.25">
      <c r="A16" s="63">
        <f>IF(I16&lt;61,MAX($A$8:A15)+1,"")</f>
        <v>8</v>
      </c>
      <c r="B16" s="259"/>
      <c r="C16" s="64" t="s">
        <v>4</v>
      </c>
      <c r="D16" s="231"/>
      <c r="E16" s="261"/>
      <c r="F16" s="68" t="s">
        <v>46</v>
      </c>
      <c r="G16" s="254"/>
      <c r="H16" s="37" t="s">
        <v>7</v>
      </c>
      <c r="I16" s="30">
        <v>40</v>
      </c>
      <c r="J16" s="31" t="s">
        <v>237</v>
      </c>
    </row>
    <row r="17" spans="1:10" s="8" customFormat="1" ht="45" customHeight="1" x14ac:dyDescent="0.25">
      <c r="A17" s="63">
        <f>IF(I17&lt;61,MAX($A$8:A16)+1,"")</f>
        <v>9</v>
      </c>
      <c r="B17" s="259"/>
      <c r="C17" s="64" t="s">
        <v>4</v>
      </c>
      <c r="D17" s="231"/>
      <c r="E17" s="261"/>
      <c r="F17" s="68" t="s">
        <v>46</v>
      </c>
      <c r="G17" s="254"/>
      <c r="H17" s="38" t="s">
        <v>94</v>
      </c>
      <c r="I17" s="30">
        <v>30</v>
      </c>
      <c r="J17" s="31" t="s">
        <v>238</v>
      </c>
    </row>
    <row r="18" spans="1:10" s="8" customFormat="1" ht="60" customHeight="1" x14ac:dyDescent="0.25">
      <c r="A18" s="63">
        <f>IF(I18&lt;61,MAX($A$8:A17)+1,"")</f>
        <v>10</v>
      </c>
      <c r="B18" s="259"/>
      <c r="C18" s="64" t="s">
        <v>4</v>
      </c>
      <c r="D18" s="231"/>
      <c r="E18" s="261"/>
      <c r="F18" s="68" t="s">
        <v>46</v>
      </c>
      <c r="G18" s="254"/>
      <c r="H18" s="37" t="s">
        <v>91</v>
      </c>
      <c r="I18" s="30">
        <v>40</v>
      </c>
      <c r="J18" s="31" t="s">
        <v>239</v>
      </c>
    </row>
    <row r="19" spans="1:10" s="8" customFormat="1" ht="48" customHeight="1" x14ac:dyDescent="0.25">
      <c r="A19" s="63">
        <f>IF(I19&lt;61,MAX($A$8:A18)+1,"")</f>
        <v>11</v>
      </c>
      <c r="B19" s="259"/>
      <c r="C19" s="64" t="s">
        <v>4</v>
      </c>
      <c r="D19" s="231"/>
      <c r="E19" s="261"/>
      <c r="F19" s="68" t="s">
        <v>46</v>
      </c>
      <c r="G19" s="254"/>
      <c r="H19" s="37" t="s">
        <v>95</v>
      </c>
      <c r="I19" s="30">
        <v>50</v>
      </c>
      <c r="J19" s="31" t="s">
        <v>240</v>
      </c>
    </row>
    <row r="20" spans="1:10" s="8" customFormat="1" ht="30" customHeight="1" x14ac:dyDescent="0.25">
      <c r="A20" s="63">
        <f>IF(I20&lt;61,MAX($A$8:A19)+1,"")</f>
        <v>12</v>
      </c>
      <c r="B20" s="259"/>
      <c r="C20" s="64" t="s">
        <v>4</v>
      </c>
      <c r="D20" s="231"/>
      <c r="E20" s="261"/>
      <c r="F20" s="68" t="s">
        <v>46</v>
      </c>
      <c r="G20" s="255"/>
      <c r="H20" s="37" t="s">
        <v>11</v>
      </c>
      <c r="I20" s="30">
        <v>40</v>
      </c>
      <c r="J20" s="31" t="s">
        <v>241</v>
      </c>
    </row>
    <row r="21" spans="1:10" s="8" customFormat="1" ht="31.5" customHeight="1" x14ac:dyDescent="0.25">
      <c r="A21" s="63">
        <f>IF(I21&lt;61,MAX($A$8:A20)+1,"")</f>
        <v>13</v>
      </c>
      <c r="B21" s="259"/>
      <c r="C21" s="64" t="s">
        <v>4</v>
      </c>
      <c r="D21" s="231"/>
      <c r="E21" s="261" t="s">
        <v>48</v>
      </c>
      <c r="F21" s="68" t="s">
        <v>48</v>
      </c>
      <c r="G21" s="220">
        <f>IF(SUM(I21:I27)=0,"",AVERAGE(I21:I27))</f>
        <v>58.571428571428569</v>
      </c>
      <c r="H21" s="37" t="s">
        <v>12</v>
      </c>
      <c r="I21" s="30">
        <v>60</v>
      </c>
      <c r="J21" s="31" t="s">
        <v>284</v>
      </c>
    </row>
    <row r="22" spans="1:10" s="8" customFormat="1" ht="41.25" customHeight="1" x14ac:dyDescent="0.25">
      <c r="A22" s="63">
        <f>IF(I22&lt;61,MAX($A$8:A21)+1,"")</f>
        <v>14</v>
      </c>
      <c r="B22" s="259"/>
      <c r="C22" s="64" t="s">
        <v>4</v>
      </c>
      <c r="D22" s="231"/>
      <c r="E22" s="261"/>
      <c r="F22" s="68" t="s">
        <v>48</v>
      </c>
      <c r="G22" s="220"/>
      <c r="H22" s="37" t="s">
        <v>96</v>
      </c>
      <c r="I22" s="30">
        <v>30</v>
      </c>
      <c r="J22" s="31" t="s">
        <v>242</v>
      </c>
    </row>
    <row r="23" spans="1:10" s="8" customFormat="1" ht="59.25" customHeight="1" x14ac:dyDescent="0.25">
      <c r="A23" s="63" t="str">
        <f>IF(I23&lt;61,MAX($A$8:A22)+1,"")</f>
        <v/>
      </c>
      <c r="B23" s="259"/>
      <c r="C23" s="64" t="s">
        <v>4</v>
      </c>
      <c r="D23" s="231"/>
      <c r="E23" s="261"/>
      <c r="F23" s="68" t="s">
        <v>48</v>
      </c>
      <c r="G23" s="220"/>
      <c r="H23" s="37" t="s">
        <v>14</v>
      </c>
      <c r="I23" s="30">
        <v>70</v>
      </c>
      <c r="J23" s="31" t="s">
        <v>243</v>
      </c>
    </row>
    <row r="24" spans="1:10" s="8" customFormat="1" ht="44.25" customHeight="1" x14ac:dyDescent="0.25">
      <c r="A24" s="63">
        <f>IF(I24&lt;61,MAX($A$8:A23)+1,"")</f>
        <v>15</v>
      </c>
      <c r="B24" s="259"/>
      <c r="C24" s="64" t="s">
        <v>4</v>
      </c>
      <c r="D24" s="231"/>
      <c r="E24" s="261"/>
      <c r="F24" s="68" t="s">
        <v>48</v>
      </c>
      <c r="G24" s="220"/>
      <c r="H24" s="37" t="s">
        <v>8</v>
      </c>
      <c r="I24" s="30">
        <v>60</v>
      </c>
      <c r="J24" s="31" t="s">
        <v>244</v>
      </c>
    </row>
    <row r="25" spans="1:10" s="8" customFormat="1" ht="33.75" customHeight="1" x14ac:dyDescent="0.25">
      <c r="A25" s="63" t="str">
        <f>IF(I25&lt;61,MAX($A$8:A24)+1,"")</f>
        <v/>
      </c>
      <c r="B25" s="259"/>
      <c r="C25" s="64" t="s">
        <v>4</v>
      </c>
      <c r="D25" s="231"/>
      <c r="E25" s="261"/>
      <c r="F25" s="68" t="s">
        <v>48</v>
      </c>
      <c r="G25" s="220"/>
      <c r="H25" s="37" t="s">
        <v>13</v>
      </c>
      <c r="I25" s="30">
        <v>90</v>
      </c>
      <c r="J25" s="31" t="s">
        <v>245</v>
      </c>
    </row>
    <row r="26" spans="1:10" s="8" customFormat="1" ht="35.25" customHeight="1" x14ac:dyDescent="0.25">
      <c r="A26" s="63" t="str">
        <f>IF(I26&lt;61,MAX($A$8:A25)+1,"")</f>
        <v/>
      </c>
      <c r="B26" s="259"/>
      <c r="C26" s="64" t="s">
        <v>4</v>
      </c>
      <c r="D26" s="231"/>
      <c r="E26" s="261"/>
      <c r="F26" s="68" t="s">
        <v>48</v>
      </c>
      <c r="G26" s="220"/>
      <c r="H26" s="37" t="s">
        <v>49</v>
      </c>
      <c r="I26" s="30">
        <v>70</v>
      </c>
      <c r="J26" s="31" t="s">
        <v>285</v>
      </c>
    </row>
    <row r="27" spans="1:10" s="8" customFormat="1" ht="75" customHeight="1" x14ac:dyDescent="0.25">
      <c r="A27" s="63">
        <f>IF(I27&lt;61,MAX($A$8:A26)+1,"")</f>
        <v>16</v>
      </c>
      <c r="B27" s="260"/>
      <c r="C27" s="64" t="s">
        <v>4</v>
      </c>
      <c r="D27" s="232"/>
      <c r="E27" s="261"/>
      <c r="F27" s="68" t="s">
        <v>48</v>
      </c>
      <c r="G27" s="220"/>
      <c r="H27" s="37" t="s">
        <v>15</v>
      </c>
      <c r="I27" s="30">
        <v>30</v>
      </c>
      <c r="J27" s="31" t="s">
        <v>246</v>
      </c>
    </row>
    <row r="28" spans="1:10" s="8" customFormat="1" ht="31.5" customHeight="1" x14ac:dyDescent="0.25">
      <c r="A28" s="63" t="str">
        <f>IF(I28&lt;61,MAX($A$8:A27)+1,"")</f>
        <v/>
      </c>
      <c r="B28" s="243" t="s">
        <v>5</v>
      </c>
      <c r="C28" s="65" t="s">
        <v>5</v>
      </c>
      <c r="D28" s="236">
        <f>IF(SUM(I28:I54)=0,"",AVERAGE(I28:I55))</f>
        <v>62.142857142857146</v>
      </c>
      <c r="E28" s="239" t="s">
        <v>50</v>
      </c>
      <c r="F28" s="69" t="s">
        <v>50</v>
      </c>
      <c r="G28" s="220">
        <f>IF(SUM(I28:I34)=0,"",AVERAGE(I28:I34))</f>
        <v>62.857142857142854</v>
      </c>
      <c r="H28" s="37" t="s">
        <v>42</v>
      </c>
      <c r="I28" s="30">
        <v>100</v>
      </c>
      <c r="J28" s="31" t="s">
        <v>247</v>
      </c>
    </row>
    <row r="29" spans="1:10" s="8" customFormat="1" ht="33.75" customHeight="1" x14ac:dyDescent="0.25">
      <c r="A29" s="63">
        <f>IF(I29&lt;61,MAX($A$8:A28)+1,"")</f>
        <v>17</v>
      </c>
      <c r="B29" s="244"/>
      <c r="C29" s="65" t="s">
        <v>5</v>
      </c>
      <c r="D29" s="223"/>
      <c r="E29" s="240"/>
      <c r="F29" s="69" t="s">
        <v>50</v>
      </c>
      <c r="G29" s="220"/>
      <c r="H29" s="37" t="s">
        <v>16</v>
      </c>
      <c r="I29" s="30">
        <v>40</v>
      </c>
      <c r="J29" s="31" t="s">
        <v>248</v>
      </c>
    </row>
    <row r="30" spans="1:10" s="8" customFormat="1" ht="45.75" customHeight="1" x14ac:dyDescent="0.25">
      <c r="A30" s="63">
        <f>IF(I30&lt;61,MAX($A$8:A29)+1,"")</f>
        <v>18</v>
      </c>
      <c r="B30" s="244"/>
      <c r="C30" s="65" t="s">
        <v>5</v>
      </c>
      <c r="D30" s="223"/>
      <c r="E30" s="240"/>
      <c r="F30" s="69" t="s">
        <v>50</v>
      </c>
      <c r="G30" s="220"/>
      <c r="H30" s="37" t="s">
        <v>97</v>
      </c>
      <c r="I30" s="30">
        <v>40</v>
      </c>
      <c r="J30" s="31" t="s">
        <v>286</v>
      </c>
    </row>
    <row r="31" spans="1:10" s="8" customFormat="1" ht="39" customHeight="1" x14ac:dyDescent="0.25">
      <c r="A31" s="63" t="str">
        <f>IF(I31&lt;61,MAX($A$8:A30)+1,"")</f>
        <v/>
      </c>
      <c r="B31" s="244"/>
      <c r="C31" s="65" t="s">
        <v>5</v>
      </c>
      <c r="D31" s="223"/>
      <c r="E31" s="240"/>
      <c r="F31" s="69" t="s">
        <v>50</v>
      </c>
      <c r="G31" s="220"/>
      <c r="H31" s="37" t="s">
        <v>17</v>
      </c>
      <c r="I31" s="30">
        <v>90</v>
      </c>
      <c r="J31" s="31" t="s">
        <v>249</v>
      </c>
    </row>
    <row r="32" spans="1:10" s="8" customFormat="1" ht="47.25" customHeight="1" x14ac:dyDescent="0.25">
      <c r="A32" s="63" t="str">
        <f>IF(I32&lt;61,MAX($A$8:A31)+1,"")</f>
        <v/>
      </c>
      <c r="B32" s="244"/>
      <c r="C32" s="65" t="s">
        <v>5</v>
      </c>
      <c r="D32" s="223"/>
      <c r="E32" s="240"/>
      <c r="F32" s="69" t="s">
        <v>50</v>
      </c>
      <c r="G32" s="220"/>
      <c r="H32" s="37" t="s">
        <v>18</v>
      </c>
      <c r="I32" s="30">
        <v>90</v>
      </c>
      <c r="J32" s="31" t="s">
        <v>250</v>
      </c>
    </row>
    <row r="33" spans="1:10" s="8" customFormat="1" ht="50.25" customHeight="1" x14ac:dyDescent="0.25">
      <c r="A33" s="63">
        <f>IF(I33&lt;61,MAX($A$8:A32)+1,"")</f>
        <v>19</v>
      </c>
      <c r="B33" s="244"/>
      <c r="C33" s="65" t="s">
        <v>5</v>
      </c>
      <c r="D33" s="223"/>
      <c r="E33" s="240"/>
      <c r="F33" s="69" t="s">
        <v>50</v>
      </c>
      <c r="G33" s="220"/>
      <c r="H33" s="37" t="s">
        <v>52</v>
      </c>
      <c r="I33" s="30">
        <v>40</v>
      </c>
      <c r="J33" s="31" t="s">
        <v>251</v>
      </c>
    </row>
    <row r="34" spans="1:10" s="8" customFormat="1" ht="45" customHeight="1" x14ac:dyDescent="0.25">
      <c r="A34" s="63">
        <f>IF(I34&lt;61,MAX($A$8:A33)+1,"")</f>
        <v>20</v>
      </c>
      <c r="B34" s="244"/>
      <c r="C34" s="65" t="s">
        <v>5</v>
      </c>
      <c r="D34" s="223"/>
      <c r="E34" s="241"/>
      <c r="F34" s="69" t="s">
        <v>50</v>
      </c>
      <c r="G34" s="220"/>
      <c r="H34" s="37" t="s">
        <v>19</v>
      </c>
      <c r="I34" s="30">
        <v>40</v>
      </c>
      <c r="J34" s="31" t="s">
        <v>252</v>
      </c>
    </row>
    <row r="35" spans="1:10" s="8" customFormat="1" ht="25.5" customHeight="1" x14ac:dyDescent="0.25">
      <c r="A35" s="63">
        <f>IF(I35&lt;61,MAX($A$8:A34)+1,"")</f>
        <v>21</v>
      </c>
      <c r="B35" s="244"/>
      <c r="C35" s="65" t="s">
        <v>5</v>
      </c>
      <c r="D35" s="223"/>
      <c r="E35" s="239" t="s">
        <v>51</v>
      </c>
      <c r="F35" s="69" t="s">
        <v>51</v>
      </c>
      <c r="G35" s="220">
        <f>IF(SUM(I35,I37)=0,"",AVERAGE(I35:I37))</f>
        <v>56.666666666666664</v>
      </c>
      <c r="H35" s="37" t="s">
        <v>20</v>
      </c>
      <c r="I35" s="30">
        <v>30</v>
      </c>
      <c r="J35" s="31" t="s">
        <v>253</v>
      </c>
    </row>
    <row r="36" spans="1:10" s="8" customFormat="1" ht="46.5" customHeight="1" x14ac:dyDescent="0.25">
      <c r="A36" s="63">
        <f>IF(I36&lt;61,MAX($A$8:A35)+1,"")</f>
        <v>22</v>
      </c>
      <c r="B36" s="244"/>
      <c r="C36" s="65" t="s">
        <v>5</v>
      </c>
      <c r="D36" s="223"/>
      <c r="E36" s="240"/>
      <c r="F36" s="69" t="s">
        <v>51</v>
      </c>
      <c r="G36" s="220"/>
      <c r="H36" s="37" t="s">
        <v>53</v>
      </c>
      <c r="I36" s="30">
        <v>50</v>
      </c>
      <c r="J36" s="31" t="s">
        <v>254</v>
      </c>
    </row>
    <row r="37" spans="1:10" s="8" customFormat="1" ht="40.5" customHeight="1" x14ac:dyDescent="0.25">
      <c r="A37" s="63" t="str">
        <f>IF(I37&lt;61,MAX($A$8:A36)+1,"")</f>
        <v/>
      </c>
      <c r="B37" s="244"/>
      <c r="C37" s="65" t="s">
        <v>5</v>
      </c>
      <c r="D37" s="223"/>
      <c r="E37" s="241"/>
      <c r="F37" s="69" t="s">
        <v>51</v>
      </c>
      <c r="G37" s="220"/>
      <c r="H37" s="37" t="s">
        <v>98</v>
      </c>
      <c r="I37" s="30">
        <v>90</v>
      </c>
      <c r="J37" s="31" t="s">
        <v>255</v>
      </c>
    </row>
    <row r="38" spans="1:10" s="8" customFormat="1" ht="37.5" customHeight="1" x14ac:dyDescent="0.25">
      <c r="A38" s="63" t="str">
        <f>IF(I38&lt;61,MAX($A$8:A37)+1,"")</f>
        <v/>
      </c>
      <c r="B38" s="244"/>
      <c r="C38" s="65" t="s">
        <v>5</v>
      </c>
      <c r="D38" s="223"/>
      <c r="E38" s="239" t="s">
        <v>54</v>
      </c>
      <c r="F38" s="69" t="s">
        <v>54</v>
      </c>
      <c r="G38" s="220">
        <f>IF(SUM(I38:I40)=0,"",AVERAGE(I38:I40))</f>
        <v>66.666666666666671</v>
      </c>
      <c r="H38" s="37" t="s">
        <v>21</v>
      </c>
      <c r="I38" s="30">
        <v>70</v>
      </c>
      <c r="J38" s="31" t="s">
        <v>256</v>
      </c>
    </row>
    <row r="39" spans="1:10" s="8" customFormat="1" ht="36" customHeight="1" x14ac:dyDescent="0.25">
      <c r="A39" s="63">
        <f>IF(I39&lt;61,MAX($A$8:A38)+1,"")</f>
        <v>23</v>
      </c>
      <c r="B39" s="244"/>
      <c r="C39" s="65" t="s">
        <v>5</v>
      </c>
      <c r="D39" s="223"/>
      <c r="E39" s="240"/>
      <c r="F39" s="69" t="s">
        <v>54</v>
      </c>
      <c r="G39" s="220"/>
      <c r="H39" s="37" t="s">
        <v>9</v>
      </c>
      <c r="I39" s="30">
        <v>60</v>
      </c>
      <c r="J39" s="31" t="s">
        <v>257</v>
      </c>
    </row>
    <row r="40" spans="1:10" s="8" customFormat="1" ht="51" customHeight="1" x14ac:dyDescent="0.25">
      <c r="A40" s="63" t="str">
        <f>IF(I40&lt;61,MAX($A$8:A39)+1,"")</f>
        <v/>
      </c>
      <c r="B40" s="244"/>
      <c r="C40" s="65" t="s">
        <v>5</v>
      </c>
      <c r="D40" s="223"/>
      <c r="E40" s="241"/>
      <c r="F40" s="69" t="s">
        <v>54</v>
      </c>
      <c r="G40" s="220"/>
      <c r="H40" s="37" t="s">
        <v>22</v>
      </c>
      <c r="I40" s="30">
        <v>70</v>
      </c>
      <c r="J40" s="31" t="s">
        <v>258</v>
      </c>
    </row>
    <row r="41" spans="1:10" s="8" customFormat="1" ht="57.75" customHeight="1" x14ac:dyDescent="0.25">
      <c r="A41" s="63" t="str">
        <f>IF(I41&lt;61,MAX($A$8:A40)+1,"")</f>
        <v/>
      </c>
      <c r="B41" s="244"/>
      <c r="C41" s="65" t="s">
        <v>5</v>
      </c>
      <c r="D41" s="223"/>
      <c r="E41" s="239" t="s">
        <v>55</v>
      </c>
      <c r="F41" s="69" t="s">
        <v>55</v>
      </c>
      <c r="G41" s="220">
        <f>IF(SUM(I41:I43)=0,"",AVERAGE(I41:I43))</f>
        <v>66.666666666666671</v>
      </c>
      <c r="H41" s="37" t="s">
        <v>99</v>
      </c>
      <c r="I41" s="30">
        <v>80</v>
      </c>
      <c r="J41" s="31" t="s">
        <v>259</v>
      </c>
    </row>
    <row r="42" spans="1:10" s="8" customFormat="1" ht="48.75" customHeight="1" x14ac:dyDescent="0.25">
      <c r="A42" s="63">
        <f>IF(I42&lt;61,MAX($A$8:A41)+1,"")</f>
        <v>24</v>
      </c>
      <c r="B42" s="244"/>
      <c r="C42" s="65" t="s">
        <v>5</v>
      </c>
      <c r="D42" s="223"/>
      <c r="E42" s="240"/>
      <c r="F42" s="69" t="s">
        <v>55</v>
      </c>
      <c r="G42" s="220"/>
      <c r="H42" s="37" t="s">
        <v>23</v>
      </c>
      <c r="I42" s="30">
        <v>30</v>
      </c>
      <c r="J42" s="31" t="s">
        <v>260</v>
      </c>
    </row>
    <row r="43" spans="1:10" s="8" customFormat="1" ht="50.25" customHeight="1" x14ac:dyDescent="0.25">
      <c r="A43" s="63" t="str">
        <f>IF(I43&lt;61,MAX($A$8:A42)+1,"")</f>
        <v/>
      </c>
      <c r="B43" s="244"/>
      <c r="C43" s="65" t="s">
        <v>5</v>
      </c>
      <c r="D43" s="223"/>
      <c r="E43" s="241"/>
      <c r="F43" s="69" t="s">
        <v>55</v>
      </c>
      <c r="G43" s="220"/>
      <c r="H43" s="37" t="s">
        <v>24</v>
      </c>
      <c r="I43" s="30">
        <v>90</v>
      </c>
      <c r="J43" s="31" t="s">
        <v>259</v>
      </c>
    </row>
    <row r="44" spans="1:10" s="8" customFormat="1" ht="30.75" customHeight="1" x14ac:dyDescent="0.25">
      <c r="A44" s="63" t="str">
        <f>IF(I44&lt;61,MAX($A$8:A43)+1,"")</f>
        <v/>
      </c>
      <c r="B44" s="244"/>
      <c r="C44" s="65" t="s">
        <v>5</v>
      </c>
      <c r="D44" s="223"/>
      <c r="E44" s="233" t="s">
        <v>56</v>
      </c>
      <c r="F44" s="70" t="s">
        <v>56</v>
      </c>
      <c r="G44" s="220">
        <f>IF(SUM(I44:I54)=0,"",AVERAGE(I44:I55))</f>
        <v>60.833333333333336</v>
      </c>
      <c r="H44" s="37" t="s">
        <v>100</v>
      </c>
      <c r="I44" s="30">
        <v>80</v>
      </c>
      <c r="J44" s="33" t="s">
        <v>261</v>
      </c>
    </row>
    <row r="45" spans="1:10" s="8" customFormat="1" ht="60.75" customHeight="1" x14ac:dyDescent="0.25">
      <c r="A45" s="63">
        <f>IF(I45&lt;61,MAX($A$8:A44)+1,"")</f>
        <v>25</v>
      </c>
      <c r="B45" s="244"/>
      <c r="C45" s="65" t="s">
        <v>5</v>
      </c>
      <c r="D45" s="223"/>
      <c r="E45" s="234"/>
      <c r="F45" s="70" t="s">
        <v>56</v>
      </c>
      <c r="G45" s="220"/>
      <c r="H45" s="37" t="s">
        <v>27</v>
      </c>
      <c r="I45" s="30">
        <v>40</v>
      </c>
      <c r="J45" s="33" t="s">
        <v>262</v>
      </c>
    </row>
    <row r="46" spans="1:10" s="8" customFormat="1" ht="47.25" customHeight="1" x14ac:dyDescent="0.25">
      <c r="A46" s="63">
        <f>IF(I46&lt;61,MAX($A$8:A45)+1,"")</f>
        <v>26</v>
      </c>
      <c r="B46" s="244"/>
      <c r="C46" s="65" t="s">
        <v>5</v>
      </c>
      <c r="D46" s="223"/>
      <c r="E46" s="234"/>
      <c r="F46" s="70" t="s">
        <v>56</v>
      </c>
      <c r="G46" s="220"/>
      <c r="H46" s="37" t="s">
        <v>25</v>
      </c>
      <c r="I46" s="30">
        <v>50</v>
      </c>
      <c r="J46" s="33" t="s">
        <v>263</v>
      </c>
    </row>
    <row r="47" spans="1:10" s="8" customFormat="1" ht="57.75" customHeight="1" x14ac:dyDescent="0.25">
      <c r="A47" s="63" t="str">
        <f>IF(I47&lt;61,MAX($A$8:A46)+1,"")</f>
        <v/>
      </c>
      <c r="B47" s="244"/>
      <c r="C47" s="65" t="s">
        <v>5</v>
      </c>
      <c r="D47" s="223"/>
      <c r="E47" s="234"/>
      <c r="F47" s="70" t="s">
        <v>56</v>
      </c>
      <c r="G47" s="220"/>
      <c r="H47" s="37" t="s">
        <v>28</v>
      </c>
      <c r="I47" s="30">
        <v>90</v>
      </c>
      <c r="J47" s="33" t="s">
        <v>264</v>
      </c>
    </row>
    <row r="48" spans="1:10" s="8" customFormat="1" ht="45.75" customHeight="1" x14ac:dyDescent="0.25">
      <c r="A48" s="63">
        <f>IF(I48&lt;61,MAX($A$8:A47)+1,"")</f>
        <v>27</v>
      </c>
      <c r="B48" s="244"/>
      <c r="C48" s="65" t="s">
        <v>5</v>
      </c>
      <c r="D48" s="223"/>
      <c r="E48" s="234"/>
      <c r="F48" s="70" t="s">
        <v>56</v>
      </c>
      <c r="G48" s="220"/>
      <c r="H48" s="37" t="s">
        <v>101</v>
      </c>
      <c r="I48" s="30">
        <v>30</v>
      </c>
      <c r="J48" s="33" t="s">
        <v>265</v>
      </c>
    </row>
    <row r="49" spans="1:10" s="8" customFormat="1" ht="34.5" customHeight="1" x14ac:dyDescent="0.25">
      <c r="A49" s="63" t="str">
        <f>IF(I49&lt;61,MAX($A$8:A48)+1,"")</f>
        <v/>
      </c>
      <c r="B49" s="244"/>
      <c r="C49" s="65" t="s">
        <v>5</v>
      </c>
      <c r="D49" s="223"/>
      <c r="E49" s="234"/>
      <c r="F49" s="70" t="s">
        <v>56</v>
      </c>
      <c r="G49" s="220"/>
      <c r="H49" s="37" t="s">
        <v>102</v>
      </c>
      <c r="I49" s="30">
        <v>70</v>
      </c>
      <c r="J49" s="33" t="s">
        <v>266</v>
      </c>
    </row>
    <row r="50" spans="1:10" s="8" customFormat="1" ht="36" customHeight="1" x14ac:dyDescent="0.25">
      <c r="A50" s="63" t="str">
        <f>IF(I50&lt;61,MAX($A$8:A49)+1,"")</f>
        <v/>
      </c>
      <c r="B50" s="244"/>
      <c r="C50" s="65" t="s">
        <v>5</v>
      </c>
      <c r="D50" s="223"/>
      <c r="E50" s="234"/>
      <c r="F50" s="70" t="s">
        <v>56</v>
      </c>
      <c r="G50" s="220"/>
      <c r="H50" s="37" t="s">
        <v>32</v>
      </c>
      <c r="I50" s="30">
        <v>90</v>
      </c>
      <c r="J50" s="33" t="s">
        <v>267</v>
      </c>
    </row>
    <row r="51" spans="1:10" s="8" customFormat="1" ht="55.5" customHeight="1" x14ac:dyDescent="0.25">
      <c r="A51" s="63" t="str">
        <f>IF(I51&lt;61,MAX($A$8:A50)+1,"")</f>
        <v/>
      </c>
      <c r="B51" s="244"/>
      <c r="C51" s="65" t="s">
        <v>5</v>
      </c>
      <c r="D51" s="223"/>
      <c r="E51" s="234"/>
      <c r="F51" s="70" t="s">
        <v>56</v>
      </c>
      <c r="G51" s="220"/>
      <c r="H51" s="37" t="s">
        <v>29</v>
      </c>
      <c r="I51" s="30">
        <v>90</v>
      </c>
      <c r="J51" s="33" t="s">
        <v>268</v>
      </c>
    </row>
    <row r="52" spans="1:10" s="8" customFormat="1" ht="21" customHeight="1" x14ac:dyDescent="0.25">
      <c r="A52" s="63" t="str">
        <f>IF(I52&lt;61,MAX($A$8:A51)+1,"")</f>
        <v/>
      </c>
      <c r="B52" s="244"/>
      <c r="C52" s="65" t="s">
        <v>5</v>
      </c>
      <c r="D52" s="223"/>
      <c r="E52" s="234"/>
      <c r="F52" s="70" t="s">
        <v>56</v>
      </c>
      <c r="G52" s="220"/>
      <c r="H52" s="37" t="s">
        <v>31</v>
      </c>
      <c r="I52" s="30">
        <v>100</v>
      </c>
      <c r="J52" s="33" t="s">
        <v>269</v>
      </c>
    </row>
    <row r="53" spans="1:10" s="8" customFormat="1" ht="31.5" customHeight="1" x14ac:dyDescent="0.25">
      <c r="A53" s="63">
        <f>IF(I53&lt;61,MAX($A$8:A52)+1,"")</f>
        <v>28</v>
      </c>
      <c r="B53" s="244"/>
      <c r="C53" s="65" t="s">
        <v>5</v>
      </c>
      <c r="D53" s="223"/>
      <c r="E53" s="234"/>
      <c r="F53" s="70" t="s">
        <v>56</v>
      </c>
      <c r="G53" s="220"/>
      <c r="H53" s="37" t="s">
        <v>103</v>
      </c>
      <c r="I53" s="30">
        <v>30</v>
      </c>
      <c r="J53" s="33" t="s">
        <v>270</v>
      </c>
    </row>
    <row r="54" spans="1:10" s="8" customFormat="1" ht="28.5" customHeight="1" x14ac:dyDescent="0.25">
      <c r="A54" s="63">
        <f>IF(I54&lt;61,MAX($A$8:A53)+1,"")</f>
        <v>29</v>
      </c>
      <c r="B54" s="244"/>
      <c r="C54" s="65" t="s">
        <v>5</v>
      </c>
      <c r="D54" s="223"/>
      <c r="E54" s="234"/>
      <c r="F54" s="70" t="s">
        <v>56</v>
      </c>
      <c r="G54" s="220"/>
      <c r="H54" s="37" t="s">
        <v>30</v>
      </c>
      <c r="I54" s="30">
        <v>30</v>
      </c>
      <c r="J54" s="33" t="s">
        <v>271</v>
      </c>
    </row>
    <row r="55" spans="1:10" s="8" customFormat="1" ht="58.5" customHeight="1" x14ac:dyDescent="0.25">
      <c r="A55" s="63">
        <f>IF(I55&lt;61,MAX($A$8:A54)+1,"")</f>
        <v>30</v>
      </c>
      <c r="B55" s="245"/>
      <c r="C55" s="65" t="s">
        <v>5</v>
      </c>
      <c r="D55" s="237"/>
      <c r="E55" s="235"/>
      <c r="F55" s="70" t="s">
        <v>56</v>
      </c>
      <c r="G55" s="220"/>
      <c r="H55" s="37" t="s">
        <v>59</v>
      </c>
      <c r="I55" s="30">
        <v>30</v>
      </c>
      <c r="J55" s="33" t="s">
        <v>272</v>
      </c>
    </row>
    <row r="56" spans="1:10" s="8" customFormat="1" ht="23.25" customHeight="1" x14ac:dyDescent="0.25">
      <c r="A56" s="63">
        <f>IF(I56&lt;61,MAX($A$8:A55)+1,"")</f>
        <v>31</v>
      </c>
      <c r="B56" s="217" t="s">
        <v>58</v>
      </c>
      <c r="C56" s="66" t="s">
        <v>58</v>
      </c>
      <c r="D56" s="238">
        <f>IF(SUM(I56:I61)=0,"",AVERAGE(I56:I64))</f>
        <v>37.777777777777779</v>
      </c>
      <c r="E56" s="239" t="s">
        <v>60</v>
      </c>
      <c r="F56" s="69" t="s">
        <v>60</v>
      </c>
      <c r="G56" s="220">
        <f>IF(SUM(I56:I61)=0,"",AVERAGE(I56:I64))</f>
        <v>37.777777777777779</v>
      </c>
      <c r="H56" s="37" t="s">
        <v>41</v>
      </c>
      <c r="I56" s="30">
        <v>30</v>
      </c>
      <c r="J56" s="31" t="s">
        <v>273</v>
      </c>
    </row>
    <row r="57" spans="1:10" s="8" customFormat="1" ht="34.5" customHeight="1" x14ac:dyDescent="0.25">
      <c r="A57" s="63">
        <f>IF(I57&lt;61,MAX($A$8:A56)+1,"")</f>
        <v>32</v>
      </c>
      <c r="B57" s="218"/>
      <c r="C57" s="66" t="s">
        <v>58</v>
      </c>
      <c r="D57" s="231"/>
      <c r="E57" s="240"/>
      <c r="F57" s="69" t="s">
        <v>60</v>
      </c>
      <c r="G57" s="220"/>
      <c r="H57" s="37" t="s">
        <v>26</v>
      </c>
      <c r="I57" s="30">
        <v>30</v>
      </c>
      <c r="J57" s="31" t="s">
        <v>274</v>
      </c>
    </row>
    <row r="58" spans="1:10" s="8" customFormat="1" ht="141" customHeight="1" x14ac:dyDescent="0.25">
      <c r="A58" s="63">
        <f>IF(I58&lt;61,MAX($A$8:A57)+1,"")</f>
        <v>33</v>
      </c>
      <c r="B58" s="218"/>
      <c r="C58" s="66" t="s">
        <v>58</v>
      </c>
      <c r="D58" s="231"/>
      <c r="E58" s="240"/>
      <c r="F58" s="69" t="s">
        <v>60</v>
      </c>
      <c r="G58" s="220"/>
      <c r="H58" s="37" t="s">
        <v>104</v>
      </c>
      <c r="I58" s="30">
        <v>30</v>
      </c>
      <c r="J58" s="31" t="s">
        <v>275</v>
      </c>
    </row>
    <row r="59" spans="1:10" s="8" customFormat="1" ht="42" customHeight="1" x14ac:dyDescent="0.25">
      <c r="A59" s="63">
        <f>IF(I59&lt;61,MAX($A$8:A58)+1,"")</f>
        <v>34</v>
      </c>
      <c r="B59" s="218"/>
      <c r="C59" s="66" t="s">
        <v>58</v>
      </c>
      <c r="D59" s="231"/>
      <c r="E59" s="240"/>
      <c r="F59" s="69" t="s">
        <v>60</v>
      </c>
      <c r="G59" s="220"/>
      <c r="H59" s="37" t="s">
        <v>33</v>
      </c>
      <c r="I59" s="30">
        <v>50</v>
      </c>
      <c r="J59" s="31" t="s">
        <v>276</v>
      </c>
    </row>
    <row r="60" spans="1:10" s="8" customFormat="1" ht="64.5" customHeight="1" x14ac:dyDescent="0.25">
      <c r="A60" s="63">
        <f>IF(I60&lt;61,MAX($A$8:A59)+1,"")</f>
        <v>35</v>
      </c>
      <c r="B60" s="218"/>
      <c r="C60" s="66" t="s">
        <v>58</v>
      </c>
      <c r="D60" s="231"/>
      <c r="E60" s="240"/>
      <c r="F60" s="69" t="s">
        <v>60</v>
      </c>
      <c r="G60" s="220"/>
      <c r="H60" s="37" t="s">
        <v>34</v>
      </c>
      <c r="I60" s="30">
        <v>30</v>
      </c>
      <c r="J60" s="31" t="s">
        <v>277</v>
      </c>
    </row>
    <row r="61" spans="1:10" s="8" customFormat="1" ht="40.5" customHeight="1" x14ac:dyDescent="0.25">
      <c r="A61" s="63">
        <f>IF(I61&lt;61,MAX($A$8:A60)+1,"")</f>
        <v>36</v>
      </c>
      <c r="B61" s="218"/>
      <c r="C61" s="66" t="s">
        <v>58</v>
      </c>
      <c r="D61" s="231"/>
      <c r="E61" s="240"/>
      <c r="F61" s="69" t="s">
        <v>60</v>
      </c>
      <c r="G61" s="220"/>
      <c r="H61" s="37" t="s">
        <v>35</v>
      </c>
      <c r="I61" s="30">
        <v>50</v>
      </c>
      <c r="J61" s="31" t="s">
        <v>278</v>
      </c>
    </row>
    <row r="62" spans="1:10" s="8" customFormat="1" ht="53.25" customHeight="1" x14ac:dyDescent="0.25">
      <c r="A62" s="63">
        <f>IF(I62&lt;61,MAX($A$8:A61)+1,"")</f>
        <v>37</v>
      </c>
      <c r="B62" s="218"/>
      <c r="C62" s="66" t="s">
        <v>58</v>
      </c>
      <c r="D62" s="231"/>
      <c r="E62" s="240"/>
      <c r="F62" s="69" t="s">
        <v>60</v>
      </c>
      <c r="G62" s="220"/>
      <c r="H62" s="38" t="s">
        <v>36</v>
      </c>
      <c r="I62" s="30">
        <v>40</v>
      </c>
      <c r="J62" s="31" t="s">
        <v>222</v>
      </c>
    </row>
    <row r="63" spans="1:10" s="8" customFormat="1" ht="40.5" customHeight="1" x14ac:dyDescent="0.25">
      <c r="A63" s="63">
        <f>IF(I63&lt;61,MAX($A$8:A62)+1,"")</f>
        <v>38</v>
      </c>
      <c r="B63" s="218"/>
      <c r="C63" s="66" t="s">
        <v>58</v>
      </c>
      <c r="D63" s="231"/>
      <c r="E63" s="240"/>
      <c r="F63" s="69" t="s">
        <v>60</v>
      </c>
      <c r="G63" s="220"/>
      <c r="H63" s="37" t="s">
        <v>38</v>
      </c>
      <c r="I63" s="30">
        <v>40</v>
      </c>
      <c r="J63" s="31" t="s">
        <v>279</v>
      </c>
    </row>
    <row r="64" spans="1:10" s="8" customFormat="1" ht="40.5" customHeight="1" x14ac:dyDescent="0.25">
      <c r="A64" s="63">
        <f>IF(I64&lt;61,MAX($A$8:A63)+1,"")</f>
        <v>39</v>
      </c>
      <c r="B64" s="219"/>
      <c r="C64" s="66" t="s">
        <v>58</v>
      </c>
      <c r="D64" s="232"/>
      <c r="E64" s="241"/>
      <c r="F64" s="69" t="s">
        <v>60</v>
      </c>
      <c r="G64" s="220"/>
      <c r="H64" s="37" t="s">
        <v>40</v>
      </c>
      <c r="I64" s="30">
        <v>40</v>
      </c>
      <c r="J64" s="31"/>
    </row>
    <row r="65" spans="1:10" s="8" customFormat="1" ht="54" customHeight="1" x14ac:dyDescent="0.25">
      <c r="A65" s="63">
        <f>IF(I65&lt;61,MAX($A$8:A64)+1,"")</f>
        <v>40</v>
      </c>
      <c r="B65" s="217" t="s">
        <v>57</v>
      </c>
      <c r="C65" s="66" t="s">
        <v>57</v>
      </c>
      <c r="D65" s="222">
        <f>IF(SUM(I65:I69)=0,"",AVERAGE(I65:I69))</f>
        <v>36</v>
      </c>
      <c r="E65" s="239" t="s">
        <v>76</v>
      </c>
      <c r="F65" s="69" t="s">
        <v>76</v>
      </c>
      <c r="G65" s="220">
        <f>IF(SUM(I65:I69)=0,"",AVERAGE(I65:I69))</f>
        <v>36</v>
      </c>
      <c r="H65" s="37" t="s">
        <v>37</v>
      </c>
      <c r="I65" s="30">
        <v>40</v>
      </c>
      <c r="J65" s="31" t="s">
        <v>280</v>
      </c>
    </row>
    <row r="66" spans="1:10" s="8" customFormat="1" ht="45" customHeight="1" x14ac:dyDescent="0.25">
      <c r="A66" s="63">
        <f>IF(I66&lt;61,MAX($A$8:A65)+1,"")</f>
        <v>41</v>
      </c>
      <c r="B66" s="218"/>
      <c r="C66" s="66" t="s">
        <v>57</v>
      </c>
      <c r="D66" s="223"/>
      <c r="E66" s="240"/>
      <c r="F66" s="69" t="s">
        <v>76</v>
      </c>
      <c r="G66" s="220"/>
      <c r="H66" s="38" t="s">
        <v>39</v>
      </c>
      <c r="I66" s="30">
        <v>40</v>
      </c>
      <c r="J66" s="31" t="s">
        <v>287</v>
      </c>
    </row>
    <row r="67" spans="1:10" s="8" customFormat="1" ht="41.25" customHeight="1" x14ac:dyDescent="0.25">
      <c r="A67" s="63">
        <f>IF(I67&lt;61,MAX($A$8:A66)+1,"")</f>
        <v>42</v>
      </c>
      <c r="B67" s="218"/>
      <c r="C67" s="66" t="s">
        <v>57</v>
      </c>
      <c r="D67" s="223"/>
      <c r="E67" s="240"/>
      <c r="F67" s="69" t="s">
        <v>76</v>
      </c>
      <c r="G67" s="220"/>
      <c r="H67" s="38" t="s">
        <v>79</v>
      </c>
      <c r="I67" s="30">
        <v>30</v>
      </c>
      <c r="J67" s="31" t="s">
        <v>221</v>
      </c>
    </row>
    <row r="68" spans="1:10" s="8" customFormat="1" ht="45.75" customHeight="1" x14ac:dyDescent="0.25">
      <c r="A68" s="63">
        <f>IF(I68&lt;61,MAX($A$8:A67)+1,"")</f>
        <v>43</v>
      </c>
      <c r="B68" s="218"/>
      <c r="C68" s="66" t="s">
        <v>57</v>
      </c>
      <c r="D68" s="223"/>
      <c r="E68" s="240"/>
      <c r="F68" s="69" t="s">
        <v>76</v>
      </c>
      <c r="G68" s="220"/>
      <c r="H68" s="38" t="s">
        <v>78</v>
      </c>
      <c r="I68" s="30">
        <v>30</v>
      </c>
      <c r="J68" s="31" t="s">
        <v>281</v>
      </c>
    </row>
    <row r="69" spans="1:10" s="8" customFormat="1" ht="57" customHeight="1" thickBot="1" x14ac:dyDescent="0.3">
      <c r="A69" s="63">
        <f>IF(I69&lt;61,MAX($A$8:A68)+1,"")</f>
        <v>44</v>
      </c>
      <c r="B69" s="219"/>
      <c r="C69" s="66" t="s">
        <v>57</v>
      </c>
      <c r="D69" s="224"/>
      <c r="E69" s="242"/>
      <c r="F69" s="69" t="s">
        <v>76</v>
      </c>
      <c r="G69" s="221"/>
      <c r="H69" s="39" t="s">
        <v>105</v>
      </c>
      <c r="I69" s="30">
        <v>40</v>
      </c>
      <c r="J69" s="34" t="s">
        <v>282</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51.639344262295083</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42.714285714285708</v>
      </c>
      <c r="G35" s="49"/>
      <c r="H35" s="49"/>
      <c r="I35" s="49"/>
      <c r="J35" s="49"/>
      <c r="K35" s="49"/>
      <c r="L35" s="49"/>
      <c r="M35" s="54"/>
    </row>
    <row r="36" spans="1:13" s="8" customFormat="1" x14ac:dyDescent="0.25">
      <c r="A36" s="49"/>
      <c r="B36" s="53"/>
      <c r="C36" s="49"/>
      <c r="D36" s="49" t="str">
        <f>AUTODIAGNÓSTICO!B28</f>
        <v>EJECUTAR</v>
      </c>
      <c r="E36" s="49">
        <v>100</v>
      </c>
      <c r="F36" s="49">
        <f>AUTODIAGNÓSTICO!D28</f>
        <v>62.142857142857146</v>
      </c>
      <c r="G36" s="49"/>
      <c r="H36" s="49"/>
      <c r="I36" s="49"/>
      <c r="J36" s="49"/>
      <c r="K36" s="49"/>
      <c r="L36" s="49"/>
      <c r="M36" s="54"/>
    </row>
    <row r="37" spans="1:13" s="8" customFormat="1" x14ac:dyDescent="0.25">
      <c r="A37" s="49"/>
      <c r="B37" s="53"/>
      <c r="C37" s="49"/>
      <c r="D37" s="49" t="str">
        <f>AUTODIAGNÓSTICO!B56</f>
        <v>VERIFICAR</v>
      </c>
      <c r="E37" s="49">
        <v>100</v>
      </c>
      <c r="F37" s="49">
        <f>AUTODIAGNÓSTICO!D56</f>
        <v>37.777777777777779</v>
      </c>
      <c r="G37" s="49"/>
      <c r="H37" s="49"/>
      <c r="I37" s="49"/>
      <c r="J37" s="49"/>
      <c r="K37" s="49"/>
      <c r="L37" s="49"/>
      <c r="M37" s="54"/>
    </row>
    <row r="38" spans="1:13" s="8" customFormat="1" x14ac:dyDescent="0.25">
      <c r="A38" s="49"/>
      <c r="B38" s="53"/>
      <c r="C38" s="49"/>
      <c r="D38" s="49" t="str">
        <f>AUTODIAGNÓSTICO!B65</f>
        <v>ACTUAR</v>
      </c>
      <c r="E38" s="49">
        <v>100</v>
      </c>
      <c r="F38" s="49">
        <f>AUTODIAGNÓSTICO!D65</f>
        <v>36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30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46.666666666666664</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40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38.333333333333336</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58.571428571428569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62.857142857142854</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56.666666666666664</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66.666666666666671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66.666666666666671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60.833333333333336</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37.777777777777779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36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70" zoomScaleNormal="70"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15439800033901</v>
      </c>
      <c r="D11" s="274"/>
      <c r="E11" s="21">
        <f>AUTODIAGNÓSTICO!I6</f>
        <v>51.639344262295083</v>
      </c>
      <c r="F11" s="22"/>
    </row>
    <row r="12" spans="2:6" s="8" customFormat="1" ht="45" customHeight="1" thickBot="1" x14ac:dyDescent="0.3">
      <c r="B12" s="12"/>
      <c r="C12" s="275"/>
      <c r="D12" s="276"/>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B41" zoomScale="70" zoomScaleNormal="70" workbookViewId="0">
      <selection activeCell="D46" sqref="D4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t="s">
        <v>288</v>
      </c>
      <c r="B9" s="282"/>
      <c r="C9" s="283"/>
      <c r="D9" s="302" t="s">
        <v>289</v>
      </c>
      <c r="E9" s="302"/>
      <c r="F9" s="290" t="s">
        <v>291</v>
      </c>
      <c r="G9" s="291"/>
      <c r="H9" s="291" t="s">
        <v>223</v>
      </c>
      <c r="I9" s="296" t="s">
        <v>225</v>
      </c>
      <c r="J9" s="297"/>
      <c r="K9" s="306">
        <v>2024</v>
      </c>
      <c r="L9" s="305">
        <v>2025</v>
      </c>
      <c r="M9" s="78"/>
      <c r="N9">
        <v>2028</v>
      </c>
      <c r="O9">
        <v>2028</v>
      </c>
    </row>
    <row r="10" spans="1:15" x14ac:dyDescent="0.25">
      <c r="A10" s="284"/>
      <c r="B10" s="285"/>
      <c r="C10" s="286"/>
      <c r="D10" s="303"/>
      <c r="E10" s="303"/>
      <c r="F10" s="292"/>
      <c r="G10" s="293"/>
      <c r="H10" s="293"/>
      <c r="I10" s="298" t="s">
        <v>226</v>
      </c>
      <c r="J10" s="299"/>
      <c r="K10" s="306"/>
      <c r="L10" s="306"/>
      <c r="M10" s="78"/>
      <c r="N10">
        <v>2029</v>
      </c>
      <c r="O10">
        <v>2029</v>
      </c>
    </row>
    <row r="11" spans="1:15" x14ac:dyDescent="0.25">
      <c r="A11" s="284"/>
      <c r="B11" s="285"/>
      <c r="C11" s="286"/>
      <c r="D11" s="303"/>
      <c r="E11" s="303"/>
      <c r="F11" s="292"/>
      <c r="G11" s="293"/>
      <c r="H11" s="293"/>
      <c r="I11" s="298" t="s">
        <v>227</v>
      </c>
      <c r="J11" s="299"/>
      <c r="K11" s="306"/>
      <c r="L11" s="306"/>
      <c r="M11" s="78"/>
      <c r="N11">
        <v>2030</v>
      </c>
      <c r="O11">
        <v>2030</v>
      </c>
    </row>
    <row r="12" spans="1:15" x14ac:dyDescent="0.25">
      <c r="A12" s="284"/>
      <c r="B12" s="285"/>
      <c r="C12" s="286"/>
      <c r="D12" s="303"/>
      <c r="E12" s="303"/>
      <c r="F12" s="292"/>
      <c r="G12" s="293"/>
      <c r="H12" s="293"/>
      <c r="I12" s="298" t="s">
        <v>228</v>
      </c>
      <c r="J12" s="299"/>
      <c r="K12" s="306"/>
      <c r="L12" s="306"/>
      <c r="M12" s="78"/>
      <c r="N12">
        <v>2031</v>
      </c>
      <c r="O12">
        <v>2031</v>
      </c>
    </row>
    <row r="13" spans="1:15" ht="15.75" thickBot="1" x14ac:dyDescent="0.3">
      <c r="A13" s="287"/>
      <c r="B13" s="288"/>
      <c r="C13" s="289"/>
      <c r="D13" s="304"/>
      <c r="E13" s="304"/>
      <c r="F13" s="294"/>
      <c r="G13" s="295"/>
      <c r="H13" s="295"/>
      <c r="I13" s="300" t="s">
        <v>229</v>
      </c>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5">
        <f>VLOOKUP(A16,AUTODIAGNÓSTICO!$A$9:$J$69,9,0)</f>
        <v>30</v>
      </c>
      <c r="F16" s="45" t="s">
        <v>292</v>
      </c>
      <c r="G16" s="45" t="s">
        <v>293</v>
      </c>
      <c r="H16" s="107" t="s">
        <v>294</v>
      </c>
      <c r="I16" s="45" t="s">
        <v>224</v>
      </c>
      <c r="J16" s="108" t="s">
        <v>290</v>
      </c>
      <c r="K16" s="46">
        <v>45352</v>
      </c>
      <c r="L16" s="46">
        <v>45376</v>
      </c>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5">
        <f>VLOOKUP(A17,AUTODIAGNÓSTICO!$A$9:$J$69,9,0)</f>
        <v>50</v>
      </c>
      <c r="F17" s="45"/>
      <c r="G17" s="45"/>
      <c r="H17" s="107"/>
      <c r="I17" s="45"/>
      <c r="J17" s="108"/>
      <c r="K17" s="109"/>
      <c r="L17" s="46"/>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5">
        <f>VLOOKUP(A18,AUTODIAGNÓSTICO!$A$9:$J$69,9,0)</f>
        <v>60</v>
      </c>
      <c r="F18" s="45"/>
      <c r="G18" s="45"/>
      <c r="H18" s="107"/>
      <c r="I18" s="45"/>
      <c r="J18" s="108"/>
      <c r="K18" s="109"/>
      <c r="L18" s="46"/>
    </row>
    <row r="19" spans="1:12" ht="75" x14ac:dyDescent="0.25">
      <c r="A19" s="47">
        <v>4</v>
      </c>
      <c r="B19" s="48" t="str">
        <f>VLOOKUP(A19,AUTODIAGNÓSTICO!$A$9:$J$69,3,0)</f>
        <v>PLANEAR</v>
      </c>
      <c r="C19" s="48" t="str">
        <f>VLOOKUP(A19,AUTODIAGNÓSTICO!A12:J72,6,0)</f>
        <v>Analizar las debilidades y fortalezas para la rendicón de cuentas</v>
      </c>
      <c r="D19" s="48" t="str">
        <f>VLOOKUP(A19,AUTODIAGNÓSTICO!A12:J72,8,0)</f>
        <v>Socializar al interior del establecimiento educatio, los resultados del diagnóstico del proceso de rendición de cuentas institucional.</v>
      </c>
      <c r="E19" s="75">
        <f>VLOOKUP(A19,AUTODIAGNÓSTICO!$A$9:$J$69,9,0)</f>
        <v>30</v>
      </c>
      <c r="F19" s="45" t="s">
        <v>383</v>
      </c>
      <c r="G19" s="45" t="s">
        <v>384</v>
      </c>
      <c r="H19" s="107" t="s">
        <v>385</v>
      </c>
      <c r="I19" s="45" t="s">
        <v>224</v>
      </c>
      <c r="J19" s="108" t="s">
        <v>290</v>
      </c>
      <c r="K19" s="46">
        <v>45352</v>
      </c>
      <c r="L19" s="46">
        <v>45625</v>
      </c>
    </row>
    <row r="20" spans="1:12" ht="90" x14ac:dyDescent="0.25">
      <c r="A20" s="47">
        <v>5</v>
      </c>
      <c r="B20" s="48" t="str">
        <f>VLOOKUP(A20,AUTODIAGNÓSTICO!$A$9:$J$69,3,0)</f>
        <v>PLANEAR</v>
      </c>
      <c r="C20" s="48" t="str">
        <f>VLOOKUP(A20,AUTODIAGNÓSTICO!A13:J73,6,0)</f>
        <v>Identificar espacios de articulación y cooperación para la rendición de cuentas</v>
      </c>
      <c r="D20" s="48" t="str">
        <f>VLOOKUP(A20,AUTODIAGNÓSTICO!A13:J73,8,0)</f>
        <v>Establecer temas e informes, mecanismos de interlocución y retroalimentación para articular la intervención en el proceso de rendición de cuentas.</v>
      </c>
      <c r="E20" s="75">
        <f>VLOOKUP(A20,AUTODIAGNÓSTICO!$A$9:$J$69,9,0)</f>
        <v>50</v>
      </c>
      <c r="F20" s="106"/>
      <c r="G20" s="45"/>
      <c r="H20" s="45"/>
      <c r="I20" s="45"/>
      <c r="J20" s="45"/>
      <c r="K20" s="46"/>
      <c r="L20" s="46"/>
    </row>
    <row r="21" spans="1:12" ht="90" x14ac:dyDescent="0.25">
      <c r="A21" s="47">
        <v>6</v>
      </c>
      <c r="B21" s="48" t="str">
        <f>VLOOKUP(A21,AUTODIAGNÓSTICO!$A$9:$J$69,3,0)</f>
        <v>PLANEAR</v>
      </c>
      <c r="C21" s="48" t="str">
        <f>VLOOKUP(A21,AUTODIAGNÓSTICO!A14:J74,6,0)</f>
        <v>Identificar espacios de articulación y cooperación para la rendición de cuentas</v>
      </c>
      <c r="D21" s="48" t="str">
        <f>VLOOKUP(A21,AUTODIAGNÓSTICO!A14:J74,8,0)</f>
        <v>Conformar y capacitar un equipo de trabajo que lidere el proceso de planeación y ejecución de los ejercicios de rendición de cuentas.</v>
      </c>
      <c r="E21" s="75">
        <f>VLOOKUP(A21,AUTODIAGNÓSTICO!$A$9:$J$69,9,0)</f>
        <v>30</v>
      </c>
      <c r="F21" s="45" t="s">
        <v>295</v>
      </c>
      <c r="G21" s="45" t="s">
        <v>296</v>
      </c>
      <c r="H21" s="107" t="s">
        <v>386</v>
      </c>
      <c r="I21" s="45" t="s">
        <v>224</v>
      </c>
      <c r="J21" s="108" t="s">
        <v>290</v>
      </c>
      <c r="K21" s="46">
        <v>45352</v>
      </c>
      <c r="L21" s="46">
        <v>45376</v>
      </c>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Asociar las metas y actividades formuladas en el Plan de Mejoramiento Institucional (PMI) con los derechos que se están garantizando a través de la gestión institucional.</v>
      </c>
      <c r="E22" s="75">
        <f>VLOOKUP(A22,AUTODIAGNÓSTICO!$A$9:$J$69,9,0)</f>
        <v>30</v>
      </c>
      <c r="F22" s="45" t="s">
        <v>298</v>
      </c>
      <c r="G22" s="45" t="s">
        <v>297</v>
      </c>
      <c r="H22" s="107" t="s">
        <v>369</v>
      </c>
      <c r="I22" s="45" t="s">
        <v>224</v>
      </c>
      <c r="J22" s="108" t="s">
        <v>290</v>
      </c>
      <c r="K22" s="46">
        <v>45352</v>
      </c>
      <c r="L22" s="46">
        <v>45376</v>
      </c>
    </row>
    <row r="23" spans="1:12" ht="150" x14ac:dyDescent="0.25">
      <c r="A23" s="47">
        <v>8</v>
      </c>
      <c r="B23" s="48" t="str">
        <f>VLOOKUP(A23,AUTODIAGNÓSTICO!$A$9:$J$69,3,0)</f>
        <v>PLANEAR</v>
      </c>
      <c r="C23" s="48" t="str">
        <f>VLOOKUP(A23,AUTODIAGNÓSTICO!A16:J76,6,0)</f>
        <v>Construir la estrategia de rendición de cuentas
 Paso 1. 
Identificación de los espacios de diálogo en los que la entidad rendirá cuentas</v>
      </c>
      <c r="D23" s="48" t="str">
        <f>VLOOKUP(A23,AUTODIAGNÓSTICO!A16:J76,8,0)</f>
        <v>Identificar los espacios y mecanismos de las actividades permanentes institucionales que pueden utilizarse como ejercicios de diálogo para la rendición de cuentas tales como: mesas de trabajo, foros, reuniones, etc.</v>
      </c>
      <c r="E23" s="75">
        <f>VLOOKUP(A23,AUTODIAGNÓSTICO!$A$9:$J$69,9,0)</f>
        <v>40</v>
      </c>
      <c r="F23" s="45" t="s">
        <v>299</v>
      </c>
      <c r="G23" s="45" t="s">
        <v>300</v>
      </c>
      <c r="H23" s="107" t="s">
        <v>370</v>
      </c>
      <c r="I23" s="45" t="s">
        <v>224</v>
      </c>
      <c r="J23" s="108" t="s">
        <v>290</v>
      </c>
      <c r="K23" s="46">
        <v>45352</v>
      </c>
      <c r="L23" s="46">
        <v>45442</v>
      </c>
    </row>
    <row r="24" spans="1:12" ht="150" x14ac:dyDescent="0.25">
      <c r="A24" s="47">
        <v>9</v>
      </c>
      <c r="B24" s="48" t="str">
        <f>VLOOKUP(A24,AUTODIAGNÓSTICO!$A$9:$J$69,3,0)</f>
        <v>PLANEAR</v>
      </c>
      <c r="C24" s="48" t="str">
        <f>VLOOKUP(A24,AUTODIAGNÓSTICO!A17:J77,6,0)</f>
        <v>Construir la estrategia de rendición de cuentas
 Paso 1. 
Identificación de los espacios de diálogo en los que la entidad rendirá cuentas</v>
      </c>
      <c r="D24" s="48" t="str">
        <f>VLOOKUP(A24,AUTODIAGNÓSTICO!A17:J77,8,0)</f>
        <v>Definir, de acuerdo  al diagnóstico y la priorización de programas, proyectos y servicios, los espacios de diálogo de rendición de cel establecimeitno educativo durante la vigencia.</v>
      </c>
      <c r="E24" s="75">
        <f>VLOOKUP(A24,AUTODIAGNÓSTICO!$A$9:$J$69,9,0)</f>
        <v>30</v>
      </c>
      <c r="F24" s="45" t="s">
        <v>301</v>
      </c>
      <c r="G24" s="45" t="s">
        <v>302</v>
      </c>
      <c r="H24" s="107" t="s">
        <v>371</v>
      </c>
      <c r="I24" s="45" t="s">
        <v>224</v>
      </c>
      <c r="J24" s="108" t="s">
        <v>290</v>
      </c>
      <c r="K24" s="46">
        <v>45352</v>
      </c>
      <c r="L24" s="46">
        <v>45442</v>
      </c>
    </row>
    <row r="25" spans="1:12" ht="150" x14ac:dyDescent="0.25">
      <c r="A25" s="47">
        <v>10</v>
      </c>
      <c r="B25" s="48" t="str">
        <f>VLOOKUP(A25,AUTODIAGNÓSTICO!$A$9:$J$69,3,0)</f>
        <v>PLANEAR</v>
      </c>
      <c r="C25" s="48" t="str">
        <f>VLOOKUP(A25,AUTODIAGNÓSTICO!A18:J78,6,0)</f>
        <v>Construir la estrategia de rendición de cuentas
 Paso 1. 
Identificación de los espacios de diálogo en los que la entidad rendirá cuentas</v>
      </c>
      <c r="D25" s="48"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5">
        <f>VLOOKUP(A25,AUTODIAGNÓSTICO!$A$9:$J$69,9,0)</f>
        <v>40</v>
      </c>
      <c r="F25" s="45" t="s">
        <v>303</v>
      </c>
      <c r="G25" s="45" t="s">
        <v>304</v>
      </c>
      <c r="H25" s="107" t="s">
        <v>372</v>
      </c>
      <c r="I25" s="45" t="s">
        <v>224</v>
      </c>
      <c r="J25" s="108" t="s">
        <v>290</v>
      </c>
      <c r="K25" s="46">
        <v>45352</v>
      </c>
      <c r="L25" s="46">
        <v>45442</v>
      </c>
    </row>
    <row r="26" spans="1:12" ht="150" x14ac:dyDescent="0.25">
      <c r="A26" s="47">
        <v>11</v>
      </c>
      <c r="B26" s="48" t="str">
        <f>VLOOKUP(A26,AUTODIAGNÓSTICO!$A$9:$J$69,3,0)</f>
        <v>PLANEAR</v>
      </c>
      <c r="C26" s="48" t="str">
        <f>VLOOKUP(A26,AUTODIAGNÓSTICO!A19:J79,6,0)</f>
        <v>Construir la estrategia de rendición de cuentas
 Paso 1. 
Identificación de los espacios de diálogo en los que la entidad rendirá cuentas</v>
      </c>
      <c r="D26" s="48" t="str">
        <f>VLOOKUP(A26,AUTODIAGNÓSTICO!A19:J79,8,0)</f>
        <v xml:space="preserve">Clasificar los interlocutores que convocará a los espacios de diálogo para la rendición de cuentas, e identificar si están incluidos en al menos una de las actividades e instancias ya identificadas. </v>
      </c>
      <c r="E26" s="75">
        <f>VLOOKUP(A26,AUTODIAGNÓSTICO!$A$9:$J$69,9,0)</f>
        <v>50</v>
      </c>
      <c r="F26" s="45"/>
      <c r="G26" s="45"/>
      <c r="H26" s="107"/>
      <c r="I26" s="45"/>
      <c r="J26" s="108"/>
      <c r="K26" s="46"/>
      <c r="L26" s="46"/>
    </row>
    <row r="27" spans="1:12" ht="150" x14ac:dyDescent="0.25">
      <c r="A27" s="47">
        <v>12</v>
      </c>
      <c r="B27" s="48" t="str">
        <f>VLOOKUP(A27,AUTODIAGNÓSTICO!$A$9:$J$69,3,0)</f>
        <v>PLANEAR</v>
      </c>
      <c r="C27" s="48" t="str">
        <f>VLOOKUP(A27,AUTODIAGNÓSTICO!A20:J80,6,0)</f>
        <v>Construir la estrategia de rendición de cuentas
 Paso 1. 
Identificación de los espacios de diálogo en los que la entidad rendirá cuentas</v>
      </c>
      <c r="D27" s="48" t="str">
        <f>VLOOKUP(A27,AUTODIAGNÓSTICO!A20:J80,8,0)</f>
        <v>Formular los objetivos, metas e indicadores de la estrategia de rendición de cuentas.</v>
      </c>
      <c r="E27" s="75">
        <f>VLOOKUP(A27,AUTODIAGNÓSTICO!$A$9:$J$69,9,0)</f>
        <v>40</v>
      </c>
      <c r="F27" s="45" t="s">
        <v>305</v>
      </c>
      <c r="G27" s="45" t="s">
        <v>387</v>
      </c>
      <c r="H27" s="107" t="s">
        <v>373</v>
      </c>
      <c r="I27" s="45" t="s">
        <v>224</v>
      </c>
      <c r="J27" s="108" t="s">
        <v>290</v>
      </c>
      <c r="K27" s="46">
        <v>45352</v>
      </c>
      <c r="L27" s="46">
        <v>45625</v>
      </c>
    </row>
    <row r="28" spans="1:12" ht="165" x14ac:dyDescent="0.25">
      <c r="A28" s="47">
        <v>13</v>
      </c>
      <c r="B28" s="48" t="str">
        <f>VLOOKUP(A28,AUTODIAGNÓSTICO!$A$9:$J$69,3,0)</f>
        <v>PLANEAR</v>
      </c>
      <c r="C28" s="48" t="str">
        <f>VLOOKUP(A28,AUTODIAGNÓSTICO!A21:J81,6,0)</f>
        <v>Construir la estrategia de rendición de cuentas 
 Paso 2. 
Definir la estrategia para implementar el ejercicio de rendición de cuentas</v>
      </c>
      <c r="D28" s="48" t="str">
        <f>VLOOKUP(A28,AUTODIAGNÓSTICO!A21:J81,8,0)</f>
        <v>Definir las actividades necesarias para el desarrollo de cada una de las etapas de la estrategia de las rendición de cuentas.</v>
      </c>
      <c r="E28" s="75">
        <f>VLOOKUP(A28,AUTODIAGNÓSTICO!$A$9:$J$69,9,0)</f>
        <v>60</v>
      </c>
      <c r="F28" s="45"/>
      <c r="G28" s="45"/>
      <c r="H28" s="107"/>
      <c r="I28" s="45"/>
      <c r="J28" s="45"/>
      <c r="K28" s="46"/>
      <c r="L28" s="46"/>
    </row>
    <row r="29" spans="1:12" ht="165" x14ac:dyDescent="0.25">
      <c r="A29" s="47">
        <v>14</v>
      </c>
      <c r="B29" s="48" t="str">
        <f>VLOOKUP(A29,AUTODIAGNÓSTICO!$A$9:$J$69,3,0)</f>
        <v>PLANEAR</v>
      </c>
      <c r="C29" s="48" t="str">
        <f>VLOOKUP(A29,AUTODIAGNÓSTICO!A22:J82,6,0)</f>
        <v>Construir la estrategia de rendición de cuentas 
 Paso 2. 
Definir la estrategia para implementar el ejercicio de rendición de cuentas</v>
      </c>
      <c r="D29" s="48" t="str">
        <f>VLOOKUP(A29,AUTODIAGNÓSTICO!A22:J82,8,0)</f>
        <v>Definir el presupuesto asociado a las actividades que se implementarán en el establecimiento educativo para llevar a cabo los ejercicios de rendición de cuentas.</v>
      </c>
      <c r="E29" s="75">
        <f>VLOOKUP(A29,AUTODIAGNÓSTICO!$A$9:$J$69,9,0)</f>
        <v>30</v>
      </c>
      <c r="F29" s="45" t="s">
        <v>306</v>
      </c>
      <c r="G29" s="45" t="s">
        <v>307</v>
      </c>
      <c r="H29" s="107" t="s">
        <v>374</v>
      </c>
      <c r="I29" s="45" t="s">
        <v>224</v>
      </c>
      <c r="J29" s="108" t="s">
        <v>308</v>
      </c>
      <c r="K29" s="46">
        <v>45352</v>
      </c>
      <c r="L29" s="46">
        <v>45442</v>
      </c>
    </row>
    <row r="30" spans="1:12" ht="165" x14ac:dyDescent="0.25">
      <c r="A30" s="47">
        <v>15</v>
      </c>
      <c r="B30" s="48" t="str">
        <f>VLOOKUP(A30,AUTODIAGNÓSTICO!$A$9:$J$69,3,0)</f>
        <v>PLANEAR</v>
      </c>
      <c r="C30" s="48" t="str">
        <f>VLOOKUP(A30,AUTODIAGNÓSTICO!A23:J83,6,0)</f>
        <v>Construir la estrategia de rendición de cuentas 
 Paso 2. 
Definir la estrategia para implementar el ejercicio de rendición de cuentas</v>
      </c>
      <c r="D30" s="48" t="str">
        <f>VLOOKUP(A30,AUTODIAGNÓSTICO!A23:J83,8,0)</f>
        <v>Establecer los canales y mecanismos virtuales que complementarán las acciones de diálogo definidas para temas específicos y para los temas generales.</v>
      </c>
      <c r="E30" s="75">
        <f>VLOOKUP(A30,AUTODIAGNÓSTICO!$A$9:$J$69,9,0)</f>
        <v>60</v>
      </c>
      <c r="F30" s="45"/>
      <c r="G30" s="45"/>
      <c r="H30" s="107"/>
      <c r="I30" s="45"/>
      <c r="J30" s="108"/>
      <c r="K30" s="46"/>
      <c r="L30" s="46"/>
    </row>
    <row r="31" spans="1:12" ht="165" x14ac:dyDescent="0.25">
      <c r="A31" s="47">
        <v>16</v>
      </c>
      <c r="B31" s="48" t="str">
        <f>VLOOKUP(A31,AUTODIAGNÓSTICO!$A$9:$J$69,3,0)</f>
        <v>PLANEAR</v>
      </c>
      <c r="C31" s="48" t="str">
        <f>VLOOKUP(A31,AUTODIAGNÓSTICO!A24:J84,6,0)</f>
        <v>Construir la estrategia de rendición de cuentas 
 Paso 2. 
Definir la estrategia para implementar el ejercicio de rendición de cuentas</v>
      </c>
      <c r="D31" s="48" t="str">
        <f>VLOOKUP(A31,AUTODIAGNÓSTICO!A24:J84,8,0)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1" s="75">
        <f>VLOOKUP(A31,AUTODIAGNÓSTICO!$A$9:$J$69,9,0)</f>
        <v>30</v>
      </c>
      <c r="F31" s="45" t="s">
        <v>309</v>
      </c>
      <c r="G31" s="45" t="s">
        <v>310</v>
      </c>
      <c r="H31" s="106" t="s">
        <v>375</v>
      </c>
      <c r="I31" s="45" t="s">
        <v>224</v>
      </c>
      <c r="J31" s="108" t="s">
        <v>290</v>
      </c>
      <c r="K31" s="46">
        <v>45352</v>
      </c>
      <c r="L31" s="46">
        <v>45457</v>
      </c>
    </row>
    <row r="32" spans="1:12" ht="105" x14ac:dyDescent="0.25">
      <c r="A32" s="47">
        <v>17</v>
      </c>
      <c r="B32" s="48" t="str">
        <f>VLOOKUP(A32,AUTODIAGNÓSTICO!$A$9:$J$69,3,0)</f>
        <v>EJECUTAR</v>
      </c>
      <c r="C32" s="48" t="str">
        <f>VLOOKUP(A32,AUTODIAGNÓSTICO!A25:J85,6,0)</f>
        <v xml:space="preserve">Generación y análisis de la información para el diálogo en la rendición de cuentas en lenguaje claro </v>
      </c>
      <c r="D32" s="48" t="str">
        <f>VLOOKUP(A32,AUTODIAGNÓSTICO!A25:J85,8,0)</f>
        <v>Preparar la información con base en los temas de interés priorizados por la comunidad educativa en la consulta realizada.</v>
      </c>
      <c r="E32" s="75">
        <f>VLOOKUP(A32,AUTODIAGNÓSTICO!$A$9:$J$69,9,0)</f>
        <v>40</v>
      </c>
      <c r="F32" s="45" t="s">
        <v>316</v>
      </c>
      <c r="G32" s="45" t="s">
        <v>311</v>
      </c>
      <c r="H32" s="107" t="s">
        <v>376</v>
      </c>
      <c r="I32" s="45" t="s">
        <v>224</v>
      </c>
      <c r="J32" s="108" t="s">
        <v>290</v>
      </c>
      <c r="K32" s="46">
        <v>45352</v>
      </c>
      <c r="L32" s="46">
        <v>45625</v>
      </c>
    </row>
    <row r="33" spans="1:12" ht="105" x14ac:dyDescent="0.25">
      <c r="A33" s="47">
        <v>18</v>
      </c>
      <c r="B33" s="48" t="str">
        <f>VLOOKUP(A33,AUTODIAGNÓSTICO!$A$9:$J$69,3,0)</f>
        <v>EJECUTAR</v>
      </c>
      <c r="C33" s="48" t="str">
        <f>VLOOKUP(A33,AUTODIAGNÓSTICO!A26:J86,6,0)</f>
        <v xml:space="preserve">Generación y análisis de la información para el diálogo en la rendición de cuentas en lenguaje claro </v>
      </c>
      <c r="D33" s="48" t="str">
        <f>VLOOKUP(A33,AUTODIAGNÓSTICO!A26:J86,8,0)</f>
        <v>Preparar la información sobre el cumplimiento de metas plan de mejoramiento institucional (PMI), con sus respectivos indicadores, verificando la calidad de la misma .</v>
      </c>
      <c r="E33" s="75">
        <f>VLOOKUP(A33,AUTODIAGNÓSTICO!$A$9:$J$69,9,0)</f>
        <v>40</v>
      </c>
      <c r="F33" s="45" t="s">
        <v>314</v>
      </c>
      <c r="G33" s="107" t="s">
        <v>388</v>
      </c>
      <c r="H33" s="107" t="s">
        <v>377</v>
      </c>
      <c r="I33" s="45" t="s">
        <v>224</v>
      </c>
      <c r="J33" s="108" t="s">
        <v>290</v>
      </c>
      <c r="K33" s="46">
        <v>45352</v>
      </c>
      <c r="L33" s="46">
        <v>45625</v>
      </c>
    </row>
    <row r="34" spans="1:12" ht="105" x14ac:dyDescent="0.25">
      <c r="A34" s="47">
        <v>19</v>
      </c>
      <c r="B34" s="48" t="str">
        <f>VLOOKUP(A34,AUTODIAGNÓSTICO!$A$9:$J$69,3,0)</f>
        <v>EJECUTAR</v>
      </c>
      <c r="C34" s="48" t="str">
        <f>VLOOKUP(A34,AUTODIAGNÓSTICO!A27:J87,6,0)</f>
        <v xml:space="preserve">Generación y análisis de la información para el diálogo en la rendición de cuentas en lenguaje claro </v>
      </c>
      <c r="D34" s="48" t="str">
        <f>VLOOKUP(A34,AUTODIAGNÓSTICO!A27:J87,8,0)</f>
        <v>Preparar la información sobre acciones de mejoramiento de la entidad (Planes de mejora) asociados a la gestión realizada, verificando la calidad de la misma.</v>
      </c>
      <c r="E34" s="75">
        <f>VLOOKUP(A34,AUTODIAGNÓSTICO!$A$9:$J$69,9,0)</f>
        <v>40</v>
      </c>
      <c r="F34" s="45" t="s">
        <v>315</v>
      </c>
      <c r="G34" s="45" t="s">
        <v>312</v>
      </c>
      <c r="H34" s="107" t="s">
        <v>378</v>
      </c>
      <c r="I34" s="45" t="s">
        <v>224</v>
      </c>
      <c r="J34" s="108" t="s">
        <v>290</v>
      </c>
      <c r="K34" s="46">
        <v>45352</v>
      </c>
      <c r="L34" s="46">
        <v>45625</v>
      </c>
    </row>
    <row r="35" spans="1:12" ht="105" x14ac:dyDescent="0.25">
      <c r="A35" s="47">
        <v>20</v>
      </c>
      <c r="B35" s="48" t="str">
        <f>VLOOKUP(A35,AUTODIAGNÓSTICO!$A$9:$J$69,3,0)</f>
        <v>EJECUTAR</v>
      </c>
      <c r="C35" s="48" t="str">
        <f>VLOOKUP(A35,AUTODIAGNÓSTICO!A28:J88,6,0)</f>
        <v xml:space="preserve">Generación y análisis de la información para el diálogo en la rendición de cuentas en lenguaje claro </v>
      </c>
      <c r="D35" s="48" t="str">
        <f>VLOOKUP(A35,AUTODIAGNÓSTICO!A28:J88,8,0)</f>
        <v>Preparar la información sobre la gestión realizada frente a los temas recurrentes de las peticiones, quejas, reclamos o denuncias recibidas por el establecimiento educativo.</v>
      </c>
      <c r="E35" s="75">
        <f>VLOOKUP(A35,AUTODIAGNÓSTICO!$A$9:$J$69,9,0)</f>
        <v>40</v>
      </c>
      <c r="F35" s="45" t="s">
        <v>314</v>
      </c>
      <c r="G35" s="45" t="s">
        <v>313</v>
      </c>
      <c r="H35" s="107" t="s">
        <v>379</v>
      </c>
      <c r="I35" s="45" t="s">
        <v>224</v>
      </c>
      <c r="J35" s="108" t="s">
        <v>290</v>
      </c>
      <c r="K35" s="46">
        <v>45352</v>
      </c>
      <c r="L35" s="46">
        <v>45625</v>
      </c>
    </row>
    <row r="36" spans="1:12" ht="90" x14ac:dyDescent="0.25">
      <c r="A36" s="47">
        <v>21</v>
      </c>
      <c r="B36" s="48" t="str">
        <f>VLOOKUP(A36,AUTODIAGNÓSTICO!$A$9:$J$69,3,0)</f>
        <v>EJECUTAR</v>
      </c>
      <c r="C36" s="48" t="str">
        <f>VLOOKUP(A36,AUTODIAGNÓSTICO!A29:J89,6,0)</f>
        <v xml:space="preserve">Publicación de la información 
 a través de los diferentes canales de comunicación </v>
      </c>
      <c r="D36" s="48" t="str">
        <f>VLOOKUP(A36,AUTODIAGNÓSTICO!A29:J89,8,0)</f>
        <v>Actualizar la información en la plataforma enjambre.</v>
      </c>
      <c r="E36" s="75">
        <f>VLOOKUP(A36,AUTODIAGNÓSTICO!$A$9:$J$69,9,0)</f>
        <v>30</v>
      </c>
      <c r="F36" s="45" t="s">
        <v>319</v>
      </c>
      <c r="G36" s="45" t="s">
        <v>318</v>
      </c>
      <c r="H36" s="45" t="s">
        <v>380</v>
      </c>
      <c r="I36" s="45" t="s">
        <v>224</v>
      </c>
      <c r="J36" s="108" t="s">
        <v>317</v>
      </c>
      <c r="K36" s="46">
        <v>45352</v>
      </c>
      <c r="L36" s="46">
        <v>45625</v>
      </c>
    </row>
    <row r="37" spans="1:12" ht="105" x14ac:dyDescent="0.25">
      <c r="A37" s="47">
        <v>22</v>
      </c>
      <c r="B37" s="48" t="str">
        <f>VLOOKUP(A37,AUTODIAGNÓSTICO!$A$9:$J$69,3,0)</f>
        <v>EJECUTAR</v>
      </c>
      <c r="C37" s="48" t="str">
        <f>VLOOKUP(A37,AUTODIAGNÓSTICO!A30:J90,6,0)</f>
        <v xml:space="preserve">Publicación de la información 
 a través de los diferentes canales de comunicación </v>
      </c>
      <c r="D37" s="48" t="str">
        <f>VLOOKUP(A37,AUTODIAGNÓSTICO!A30:J90,8,0)</f>
        <v xml:space="preserve">Actualizar los canales de comunicación diferentes a la página web, con la información preparada por la entidad, atendiendo a lo estipulado en el cronograma elaborado anteriormente. </v>
      </c>
      <c r="E37" s="75">
        <f>VLOOKUP(A37,AUTODIAGNÓSTICO!$A$9:$J$69,9,0)</f>
        <v>50</v>
      </c>
      <c r="F37" s="45"/>
      <c r="G37" s="45"/>
      <c r="H37" s="45"/>
      <c r="I37" s="45"/>
      <c r="J37" s="45"/>
      <c r="K37" s="46"/>
      <c r="L37" s="46"/>
    </row>
    <row r="38" spans="1:12" ht="45" x14ac:dyDescent="0.25">
      <c r="A38" s="47">
        <v>23</v>
      </c>
      <c r="B38" s="48" t="str">
        <f>VLOOKUP(A38,AUTODIAGNÓSTICO!$A$9:$J$69,3,0)</f>
        <v>EJECUTAR</v>
      </c>
      <c r="C38" s="48" t="str">
        <f>VLOOKUP(A38,AUTODIAGNÓSTICO!A31:J91,6,0)</f>
        <v>Preparar los espacios de diálogo</v>
      </c>
      <c r="D38" s="48" t="str">
        <f>VLOOKUP(A38,AUTODIAGNÓSTICO!A31:J91,8,0)</f>
        <v>Definir y organizar los espacios de diálogo de acuerdo a los grupos de interés y temas priorizados.</v>
      </c>
      <c r="E38" s="75">
        <f>VLOOKUP(A38,AUTODIAGNÓSTICO!$A$9:$J$69,9,0)</f>
        <v>60</v>
      </c>
      <c r="F38" s="45"/>
      <c r="G38" s="45"/>
      <c r="H38" s="45"/>
      <c r="I38" s="45"/>
      <c r="J38" s="45"/>
      <c r="K38" s="46"/>
      <c r="L38" s="46"/>
    </row>
    <row r="39" spans="1:12" ht="135" x14ac:dyDescent="0.25">
      <c r="A39" s="47">
        <v>24</v>
      </c>
      <c r="B39" s="48" t="str">
        <f>VLOOKUP(A39,AUTODIAGNÓSTICO!$A$9:$J$69,3,0)</f>
        <v>EJECUTAR</v>
      </c>
      <c r="C39" s="48" t="str">
        <f>VLOOKUP(A39,AUTODIAGNÓSTICO!A32:J92,6,0)</f>
        <v>Convocar a los ciudadanos y grupos de interés para participar en los espacios de diálogo para la rendición de cuentas</v>
      </c>
      <c r="D39" s="48" t="str">
        <f>VLOOKUP(A39,AUTODIAGNÓSTICO!A32:J92,8,0)</f>
        <v>Realizar reuniones preparatorias y acciones de capacitación con líderes de área de gestión y docentes para formular  y ejecutar mecanismos de convocatoria a los espacios de diálogo.</v>
      </c>
      <c r="E39" s="75">
        <f>VLOOKUP(A39,AUTODIAGNÓSTICO!$A$9:$J$69,9,0)</f>
        <v>30</v>
      </c>
      <c r="F39" s="45" t="s">
        <v>320</v>
      </c>
      <c r="G39" s="45" t="s">
        <v>389</v>
      </c>
      <c r="H39" s="45" t="s">
        <v>323</v>
      </c>
      <c r="I39" s="45" t="s">
        <v>224</v>
      </c>
      <c r="J39" s="108" t="s">
        <v>381</v>
      </c>
      <c r="K39" s="46">
        <v>45689</v>
      </c>
      <c r="L39" s="46">
        <v>45822</v>
      </c>
    </row>
    <row r="40" spans="1:12" ht="105" x14ac:dyDescent="0.25">
      <c r="A40" s="47">
        <v>25</v>
      </c>
      <c r="B40" s="48" t="str">
        <f>VLOOKUP(A40,AUTODIAGNÓSTICO!$A$9:$J$69,3,0)</f>
        <v>EJECUTAR</v>
      </c>
      <c r="C40" s="48" t="str">
        <f>VLOOKUP(A40,AUTODIAGNÓSTICO!A33:J93,6,0)</f>
        <v>Realizar espacios de diálogo  de rendición de cuentas</v>
      </c>
      <c r="D40" s="48" t="str">
        <f>VLOOKUP(A40,AUTODIAGNÓSTICO!A33:J93,8,0)</f>
        <v>Asegurar el suministro y acceso de información de forma previa  a la comunidad eductiva, los ciudadanos y grupos de valor  convocados, con relación a los temas a tratar en los ejercicios de rendición de cuentas definidos.</v>
      </c>
      <c r="E40" s="75">
        <f>VLOOKUP(A40,AUTODIAGNÓSTICO!$A$9:$J$69,9,0)</f>
        <v>40</v>
      </c>
      <c r="F40" s="45" t="s">
        <v>321</v>
      </c>
      <c r="G40" s="45" t="s">
        <v>390</v>
      </c>
      <c r="H40" s="45" t="s">
        <v>324</v>
      </c>
      <c r="I40" s="45" t="s">
        <v>224</v>
      </c>
      <c r="J40" s="45" t="s">
        <v>382</v>
      </c>
      <c r="K40" s="46">
        <v>45689</v>
      </c>
      <c r="L40" s="46">
        <v>45822</v>
      </c>
    </row>
    <row r="41" spans="1:12" ht="90" x14ac:dyDescent="0.25">
      <c r="A41" s="47">
        <v>26</v>
      </c>
      <c r="B41" s="48" t="str">
        <f>VLOOKUP(A41,AUTODIAGNÓSTICO!$A$9:$J$69,3,0)</f>
        <v>EJECUTAR</v>
      </c>
      <c r="C41" s="48" t="str">
        <f>VLOOKUP(A41,AUTODIAGNÓSTICO!A34:J94,6,0)</f>
        <v>Realizar espacios de diálogo  de rendición de cuentas</v>
      </c>
      <c r="D41" s="48" t="str">
        <f>VLOOKUP(A41,AUTODIAGNÓSTICO!A34:J94,8,0)</f>
        <v>Implementar los canales y mecanismos virtuales que complementarán las acciones de diálogo definidas para la rendición de cuentas sobre temas específicos y para los temas generales.</v>
      </c>
      <c r="E41" s="75">
        <f>VLOOKUP(A41,AUTODIAGNÓSTICO!$A$9:$J$69,9,0)</f>
        <v>50</v>
      </c>
      <c r="F41" s="45"/>
      <c r="G41" s="45"/>
      <c r="H41" s="45"/>
      <c r="I41" s="45"/>
      <c r="J41" s="45"/>
      <c r="K41" s="46"/>
      <c r="L41" s="46"/>
    </row>
    <row r="42" spans="1:12" ht="75" x14ac:dyDescent="0.25">
      <c r="A42" s="47">
        <v>27</v>
      </c>
      <c r="B42" s="48" t="str">
        <f>VLOOKUP(A42,AUTODIAGNÓSTICO!$A$9:$J$69,3,0)</f>
        <v>EJECUTAR</v>
      </c>
      <c r="C42" s="48" t="str">
        <f>VLOOKUP(A42,AUTODIAGNÓSTICO!A35:J95,6,0)</f>
        <v>Realizar espacios de diálogo  de rendición de cuentas</v>
      </c>
      <c r="D42" s="48" t="str">
        <f>VLOOKUP(A42,AUTODIAGNÓSTICO!A35:J95,8,0)</f>
        <v>Publicar el cronograma para la inscripción de propuestas por parte de la comunidad educativa, los ciudadanos y grupos de interés, 10 días antes del evento.</v>
      </c>
      <c r="E42" s="75">
        <f>VLOOKUP(A42,AUTODIAGNÓSTICO!$A$9:$J$69,9,0)</f>
        <v>30</v>
      </c>
      <c r="F42" s="45" t="s">
        <v>322</v>
      </c>
      <c r="G42" s="45" t="s">
        <v>391</v>
      </c>
      <c r="H42" s="45" t="s">
        <v>325</v>
      </c>
      <c r="I42" s="110" t="s">
        <v>224</v>
      </c>
      <c r="J42" s="45" t="s">
        <v>382</v>
      </c>
      <c r="K42" s="46">
        <v>45689</v>
      </c>
      <c r="L42" s="46">
        <v>45717</v>
      </c>
    </row>
    <row r="43" spans="1:12" ht="60" x14ac:dyDescent="0.25">
      <c r="A43" s="47">
        <v>28</v>
      </c>
      <c r="B43" s="48" t="str">
        <f>VLOOKUP(A43,AUTODIAGNÓSTICO!$A$9:$J$69,3,0)</f>
        <v>EJECUTAR</v>
      </c>
      <c r="C43" s="48" t="str">
        <f>VLOOKUP(A43,AUTODIAGNÓSTICO!A36:J96,6,0)</f>
        <v>Realizar espacios de diálogo  de rendición de cuentas</v>
      </c>
      <c r="D43" s="48" t="str">
        <f>VLOOKUP(A43,AUTODIAGNÓSTICO!A36:J96,8,0)</f>
        <v xml:space="preserve">Diligenciar el formato interno de reporte de los resultados obtenidos en el ejercicio. </v>
      </c>
      <c r="E43" s="75">
        <f>VLOOKUP(A43,AUTODIAGNÓSTICO!$A$9:$J$69,9,0)</f>
        <v>30</v>
      </c>
      <c r="F43" s="45" t="s">
        <v>326</v>
      </c>
      <c r="G43" s="45" t="s">
        <v>392</v>
      </c>
      <c r="H43" s="45" t="s">
        <v>327</v>
      </c>
      <c r="I43" s="45" t="s">
        <v>224</v>
      </c>
      <c r="J43" s="45" t="s">
        <v>382</v>
      </c>
      <c r="K43" s="46">
        <v>45689</v>
      </c>
      <c r="L43" s="46">
        <v>45717</v>
      </c>
    </row>
    <row r="44" spans="1:12" ht="60" x14ac:dyDescent="0.25">
      <c r="A44" s="47">
        <v>29</v>
      </c>
      <c r="B44" s="48" t="str">
        <f>VLOOKUP(A44,AUTODIAGNÓSTICO!$A$9:$J$69,3,0)</f>
        <v>EJECUTAR</v>
      </c>
      <c r="C44" s="48" t="str">
        <f>VLOOKUP(A44,AUTODIAGNÓSTICO!A37:J97,6,0)</f>
        <v>Realizar espacios de diálogo  de rendición de cuentas</v>
      </c>
      <c r="D44" s="48" t="str">
        <f>VLOOKUP(A44,AUTODIAGNÓSTICO!A37:J97,8,0)</f>
        <v>Publicar el informe ejecutivo y las evidencias de la rendición de cuentas en la plataforma enjambre</v>
      </c>
      <c r="E44" s="75">
        <f>VLOOKUP(A44,AUTODIAGNÓSTICO!$A$9:$J$69,9,0)</f>
        <v>30</v>
      </c>
      <c r="F44" s="45" t="s">
        <v>328</v>
      </c>
      <c r="G44" s="45" t="s">
        <v>393</v>
      </c>
      <c r="H44" s="45" t="s">
        <v>329</v>
      </c>
      <c r="I44" s="45" t="s">
        <v>224</v>
      </c>
      <c r="J44" s="45" t="s">
        <v>382</v>
      </c>
      <c r="K44" s="46">
        <v>45689</v>
      </c>
      <c r="L44" s="46">
        <v>45728</v>
      </c>
    </row>
    <row r="45" spans="1:12" ht="120" x14ac:dyDescent="0.25">
      <c r="A45" s="47">
        <v>30</v>
      </c>
      <c r="B45" s="48" t="str">
        <f>VLOOKUP(A45,AUTODIAGNÓSTICO!$A$9:$J$69,3,0)</f>
        <v>EJECUTAR</v>
      </c>
      <c r="C45" s="48" t="str">
        <f>VLOOKUP(A45,AUTODIAGNÓSTICO!A38:J98,6,0)</f>
        <v>Realizar espacios de diálogo  de rendición de cuentas</v>
      </c>
      <c r="D45" s="48" t="str">
        <f>VLOOKUP(A45,AUTODIAGNÓSTICO!A38:J98,8,0)</f>
        <v>Otorgar respuestas escritas, en el término de quince días a las preguntas de los ciudadanos formuladas en el marco del proceso de rendición de cuentas y publicarlas en la página web o en los medios de difusión oficiales de las entidades.</v>
      </c>
      <c r="E45" s="75">
        <f>VLOOKUP(A45,AUTODIAGNÓSTICO!$A$9:$J$69,9,0)</f>
        <v>30</v>
      </c>
      <c r="F45" s="45" t="s">
        <v>330</v>
      </c>
      <c r="G45" s="45" t="s">
        <v>394</v>
      </c>
      <c r="H45" s="45" t="s">
        <v>331</v>
      </c>
      <c r="I45" s="45" t="s">
        <v>224</v>
      </c>
      <c r="J45" s="45" t="s">
        <v>382</v>
      </c>
      <c r="K45" s="46">
        <v>45717</v>
      </c>
      <c r="L45" s="46">
        <v>45728</v>
      </c>
    </row>
    <row r="46" spans="1:12" ht="105" x14ac:dyDescent="0.25">
      <c r="A46" s="47">
        <v>31</v>
      </c>
      <c r="B46" s="48" t="str">
        <f>VLOOKUP(A46,AUTODIAGNÓSTICO!$A$9:$J$69,3,0)</f>
        <v>VERIFICAR</v>
      </c>
      <c r="C46" s="48" t="str">
        <f>VLOOKUP(A46,AUTODIAGNÓSTICO!A39:J99,6,0)</f>
        <v>Cuantificar el impacto de las acciones de rendición de cuentas para divulgarlos a la ciudadanía</v>
      </c>
      <c r="D46" s="48" t="str">
        <f>VLOOKUP(A46,AUTODIAGNÓSTICO!A39:J99,8,0)</f>
        <v>Aplicar la evaluación de la estrategia remdición de cuentas</v>
      </c>
      <c r="E46" s="75">
        <f>VLOOKUP(A46,AUTODIAGNÓSTICO!$A$9:$J$69,9,0)</f>
        <v>30</v>
      </c>
      <c r="F46" s="45" t="s">
        <v>332</v>
      </c>
      <c r="G46" s="45" t="s">
        <v>333</v>
      </c>
      <c r="H46" s="45" t="s">
        <v>334</v>
      </c>
      <c r="I46" s="45" t="s">
        <v>224</v>
      </c>
      <c r="J46" s="45" t="s">
        <v>382</v>
      </c>
      <c r="K46" s="46">
        <v>45717</v>
      </c>
      <c r="L46" s="46">
        <v>45728</v>
      </c>
    </row>
    <row r="47" spans="1:12" ht="105" x14ac:dyDescent="0.2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Analizar las evaluaciones, recomendaciones u objeciones recibidas en el espacio de diálogo para la rendición de cuentas,</v>
      </c>
      <c r="E47" s="75">
        <f>VLOOKUP(A47,AUTODIAGNÓSTICO!$A$9:$J$69,9,0)</f>
        <v>30</v>
      </c>
      <c r="F47" s="45" t="s">
        <v>335</v>
      </c>
      <c r="G47" s="45" t="s">
        <v>336</v>
      </c>
      <c r="H47" s="45" t="s">
        <v>337</v>
      </c>
      <c r="I47" s="45" t="s">
        <v>224</v>
      </c>
      <c r="J47" s="45" t="s">
        <v>382</v>
      </c>
      <c r="K47" s="46">
        <v>45717</v>
      </c>
      <c r="L47" s="46">
        <v>45728</v>
      </c>
    </row>
    <row r="48" spans="1:12" ht="25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8" s="75">
        <f>VLOOKUP(A48,AUTODIAGNÓSTICO!$A$9:$J$69,9,0)</f>
        <v>30</v>
      </c>
      <c r="F48" s="45" t="s">
        <v>338</v>
      </c>
      <c r="G48" s="45" t="s">
        <v>339</v>
      </c>
      <c r="H48" s="45" t="s">
        <v>340</v>
      </c>
      <c r="I48" s="45" t="s">
        <v>224</v>
      </c>
      <c r="J48" s="45" t="s">
        <v>382</v>
      </c>
      <c r="K48" s="46">
        <v>45717</v>
      </c>
      <c r="L48" s="46">
        <v>45728</v>
      </c>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Formular, previa evaluación por parte de los responsables, planes de mejoramiento a la gestión institucional a partir de las observaciones, propuestas y recomendaciones ciudadanas.</v>
      </c>
      <c r="E49" s="75">
        <f>VLOOKUP(A49,AUTODIAGNÓSTICO!$A$9:$J$69,9,0)</f>
        <v>50</v>
      </c>
      <c r="F49" s="45"/>
      <c r="G49" s="45"/>
      <c r="H49" s="45"/>
      <c r="I49" s="45"/>
      <c r="J49" s="45"/>
      <c r="K49" s="46"/>
      <c r="L49" s="46"/>
    </row>
    <row r="50" spans="1:12" ht="150"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0" s="75">
        <f>VLOOKUP(A50,AUTODIAGNÓSTICO!$A$9:$J$69,9,0)</f>
        <v>30</v>
      </c>
      <c r="F50" s="45" t="s">
        <v>341</v>
      </c>
      <c r="G50" s="45" t="s">
        <v>342</v>
      </c>
      <c r="H50" s="45" t="s">
        <v>343</v>
      </c>
      <c r="I50" s="45" t="s">
        <v>224</v>
      </c>
      <c r="J50" s="45" t="s">
        <v>382</v>
      </c>
      <c r="K50" s="46">
        <v>45717</v>
      </c>
      <c r="L50" s="46">
        <v>45728</v>
      </c>
    </row>
    <row r="51" spans="1:12" ht="105" x14ac:dyDescent="0.25">
      <c r="A51" s="47">
        <v>36</v>
      </c>
      <c r="B51" s="48" t="str">
        <f>VLOOKUP(A51,AUTODIAGNÓSTICO!$A$9:$J$69,3,0)</f>
        <v>VERIFICAR</v>
      </c>
      <c r="C51" s="48" t="str">
        <f>VLOOKUP(A51,AUTODIAGNÓSTICO!A44:J104,6,0)</f>
        <v>Cuantificar el impacto de las acciones de rendición de cuentas para divulgarlos a la ciudadanía</v>
      </c>
      <c r="D51" s="48" t="str">
        <f>VLOOKUP(A51,AUTODIAGNÓSTICO!A44:J104,8,0)</f>
        <v>Recopilar recomendaciones y sugerencias de los servidores públicos y ciudadanía a las actividades de capacitación, garantizando la cualificación de futuras actividades.</v>
      </c>
      <c r="E51" s="75">
        <f>VLOOKUP(A51,AUTODIAGNÓSTICO!$A$9:$J$69,9,0)</f>
        <v>50</v>
      </c>
      <c r="F51" s="45"/>
      <c r="G51" s="45"/>
      <c r="H51" s="45"/>
      <c r="I51" s="45"/>
      <c r="J51" s="45"/>
      <c r="K51" s="46"/>
      <c r="L51" s="46"/>
    </row>
    <row r="52" spans="1:12" ht="105" x14ac:dyDescent="0.25">
      <c r="A52" s="47">
        <v>37</v>
      </c>
      <c r="B52" s="48" t="str">
        <f>VLOOKUP(A52,AUTODIAGNÓSTICO!$A$9:$J$69,3,0)</f>
        <v>VERIFICAR</v>
      </c>
      <c r="C52" s="48" t="str">
        <f>VLOOKUP(A52,AUTODIAGNÓSTICO!A45:J105,6,0)</f>
        <v>Cuantificar el impacto de las acciones de rendición de cuentas para divulgarlos a la ciudadanía</v>
      </c>
      <c r="D52" s="48" t="str">
        <f>VLOOKUP(A52,AUTODIAGNÓSTICO!A45:J105,8,0)</f>
        <v>Analizar las recomendaciones realizadas por los órganos de control frente a los informes de rendición de cuentas y establecer correctivos que optimicen la gestión y faciliten el cumplimiento de las metas del plan  institucional.</v>
      </c>
      <c r="E52" s="75">
        <f>VLOOKUP(A52,AUTODIAGNÓSTICO!$A$9:$J$69,9,0)</f>
        <v>40</v>
      </c>
      <c r="F52" s="45" t="s">
        <v>344</v>
      </c>
      <c r="G52" s="45" t="s">
        <v>345</v>
      </c>
      <c r="H52" s="45" t="s">
        <v>346</v>
      </c>
      <c r="I52" s="45" t="s">
        <v>224</v>
      </c>
      <c r="J52" s="45" t="s">
        <v>382</v>
      </c>
      <c r="K52" s="46">
        <v>45717</v>
      </c>
      <c r="L52" s="46">
        <v>45728</v>
      </c>
    </row>
    <row r="53" spans="1:12" ht="105" x14ac:dyDescent="0.25">
      <c r="A53" s="47">
        <v>38</v>
      </c>
      <c r="B53" s="48" t="str">
        <f>VLOOKUP(A53,AUTODIAGNÓSTICO!$A$9:$J$69,3,0)</f>
        <v>VERIFICAR</v>
      </c>
      <c r="C53" s="48" t="str">
        <f>VLOOKUP(A53,AUTODIAGNÓSTICO!A46:J106,6,0)</f>
        <v>Cuantificar el impacto de las acciones de rendición de cuentas para divulgarlos a la ciudadanía</v>
      </c>
      <c r="D53" s="48" t="str">
        <f>VLOOKUP(A53,AUTODIAGNÓSTICO!A46:J106,8,0)</f>
        <v>Analizar las recomendaciones derivadas de cada espacio de diálogo y establecer correctivos que optimicen la gestión y faciliten el cumplimiento de las metas del plan  institucional.</v>
      </c>
      <c r="E53" s="75">
        <f>VLOOKUP(A53,AUTODIAGNÓSTICO!$A$9:$J$69,9,0)</f>
        <v>40</v>
      </c>
      <c r="F53" s="45" t="s">
        <v>347</v>
      </c>
      <c r="G53" s="45" t="s">
        <v>348</v>
      </c>
      <c r="H53" s="45" t="s">
        <v>349</v>
      </c>
      <c r="I53" s="45" t="s">
        <v>224</v>
      </c>
      <c r="J53" s="45" t="s">
        <v>382</v>
      </c>
      <c r="K53" s="46">
        <v>45717</v>
      </c>
      <c r="L53" s="46">
        <v>45731</v>
      </c>
    </row>
    <row r="54" spans="1:12" ht="105" x14ac:dyDescent="0.25">
      <c r="A54" s="47">
        <v>39</v>
      </c>
      <c r="B54" s="48" t="str">
        <f>VLOOKUP(A54,AUTODIAGNÓSTICO!$A$9:$J$69,3,0)</f>
        <v>VERIFICAR</v>
      </c>
      <c r="C54" s="48" t="str">
        <f>VLOOKUP(A54,AUTODIAGNÓSTICO!A47:J107,6,0)</f>
        <v>Cuantificar el impacto de las acciones de rendición de cuentas para divulgarlos a la ciudadanía</v>
      </c>
      <c r="D54" s="48" t="str">
        <f>VLOOKUP(A54,AUTODIAGNÓSTICO!A47:J107,8,0)</f>
        <v>Evaluar y verificar los resultados de la implementación de la estrategia de rendición de cuentas, valorando el cumplimiento de las metas definidas frente al reto y objetivos de la estrategia.</v>
      </c>
      <c r="E54" s="75">
        <f>VLOOKUP(A54,AUTODIAGNÓSTICO!$A$9:$J$69,9,0)</f>
        <v>40</v>
      </c>
      <c r="F54" s="45" t="s">
        <v>350</v>
      </c>
      <c r="G54" s="45" t="s">
        <v>351</v>
      </c>
      <c r="H54" s="45" t="s">
        <v>352</v>
      </c>
      <c r="I54" s="45" t="s">
        <v>224</v>
      </c>
      <c r="J54" s="45" t="s">
        <v>382</v>
      </c>
      <c r="K54" s="46">
        <v>45717</v>
      </c>
      <c r="L54" s="46">
        <v>45731</v>
      </c>
    </row>
    <row r="55" spans="1:12" ht="90" x14ac:dyDescent="0.25">
      <c r="A55" s="47">
        <v>40</v>
      </c>
      <c r="B55" s="48" t="str">
        <f>VLOOKUP(A55,AUTODIAGNÓSTICO!$A$9:$J$69,3,0)</f>
        <v>ACTUAR</v>
      </c>
      <c r="C55" s="48" t="str">
        <f>VLOOKUP(A55,AUTODIAGNÓSTICO!A48:J108,6,0)</f>
        <v>Establecer acciones de mejora del proceso de rendición de cuenta</v>
      </c>
      <c r="D55" s="48" t="str">
        <f>VLOOKUP(A55,AUTODIAGNÓSTICO!A48:J108,8,0)</f>
        <v>Incorporar en los informes dirigidos a los órganos de control y cuerpos colegiados los resultados de las recomendaciones y compromisos asumidas en los ejercicios de rendición de cuentas.</v>
      </c>
      <c r="E55" s="75">
        <f>VLOOKUP(A55,AUTODIAGNÓSTICO!$A$9:$J$69,9,0)</f>
        <v>40</v>
      </c>
      <c r="F55" s="45" t="s">
        <v>353</v>
      </c>
      <c r="G55" s="45" t="s">
        <v>354</v>
      </c>
      <c r="H55" s="45" t="s">
        <v>355</v>
      </c>
      <c r="I55" s="45" t="s">
        <v>224</v>
      </c>
      <c r="J55" s="45" t="s">
        <v>382</v>
      </c>
      <c r="K55" s="46">
        <v>45689</v>
      </c>
      <c r="L55" s="46">
        <v>45703</v>
      </c>
    </row>
    <row r="56" spans="1:12" ht="90" x14ac:dyDescent="0.25">
      <c r="A56" s="47">
        <v>41</v>
      </c>
      <c r="B56" s="48" t="str">
        <f>VLOOKUP(A56,AUTODIAGNÓSTICO!$A$9:$J$69,3,0)</f>
        <v>ACTUAR</v>
      </c>
      <c r="C56" s="48" t="str">
        <f>VLOOKUP(A56,AUTODIAGNÓSTICO!A49:J109,6,0)</f>
        <v>Establecer acciones de mejora del proceso de rendición de cuenta</v>
      </c>
      <c r="D56" s="48" t="str">
        <f>VLOOKUP(A56,AUTODIAGNÓSTICO!A49:J109,8,0)</f>
        <v xml:space="preserve">Evaluar y verificar por parte de la oficina de control interno que se garanticen los mecanismos de participación ciudadana en la rendición de cuentas. </v>
      </c>
      <c r="E56" s="75">
        <f>VLOOKUP(A56,AUTODIAGNÓSTICO!$A$9:$J$69,9,0)</f>
        <v>40</v>
      </c>
      <c r="F56" s="45" t="s">
        <v>357</v>
      </c>
      <c r="G56" s="45" t="s">
        <v>358</v>
      </c>
      <c r="H56" s="45" t="s">
        <v>359</v>
      </c>
      <c r="I56" s="45" t="s">
        <v>224</v>
      </c>
      <c r="J56" s="45" t="s">
        <v>382</v>
      </c>
      <c r="K56" s="46">
        <v>45689</v>
      </c>
      <c r="L56" s="46">
        <v>45703</v>
      </c>
    </row>
    <row r="57" spans="1:12" ht="90" x14ac:dyDescent="0.25">
      <c r="A57" s="47">
        <v>42</v>
      </c>
      <c r="B57" s="48" t="str">
        <f>VLOOKUP(A57,AUTODIAGNÓSTICO!$A$9:$J$69,3,0)</f>
        <v>ACTUAR</v>
      </c>
      <c r="C57" s="48" t="str">
        <f>VLOOKUP(A57,AUTODIAGNÓSTICO!A50:J110,6,0)</f>
        <v>Establecer acciones de mejora del proceso de rendición de cuenta</v>
      </c>
      <c r="D57" s="48" t="str">
        <f>VLOOKUP(A57,AUTODIAGNÓSTICO!A50:J110,8,0)</f>
        <v>Elaborar el plan de acción que permita mejorar el proceso de rendición de cuentas</v>
      </c>
      <c r="E57" s="75">
        <f>VLOOKUP(A57,AUTODIAGNÓSTICO!$A$9:$J$69,9,0)</f>
        <v>30</v>
      </c>
      <c r="F57" s="45" t="s">
        <v>360</v>
      </c>
      <c r="G57" s="45" t="s">
        <v>361</v>
      </c>
      <c r="H57" s="45" t="s">
        <v>362</v>
      </c>
      <c r="I57" s="45" t="s">
        <v>224</v>
      </c>
      <c r="J57" s="45" t="s">
        <v>382</v>
      </c>
      <c r="K57" s="46">
        <v>45689</v>
      </c>
      <c r="L57" s="46">
        <v>45703</v>
      </c>
    </row>
    <row r="58" spans="1:12" ht="90" x14ac:dyDescent="0.25">
      <c r="A58" s="47">
        <v>43</v>
      </c>
      <c r="B58" s="48" t="str">
        <f>VLOOKUP(A58,AUTODIAGNÓSTICO!$A$9:$J$69,3,0)</f>
        <v>ACTUAR</v>
      </c>
      <c r="C58" s="48" t="str">
        <f>VLOOKUP(A58,AUTODIAGNÓSTICO!A51:J111,6,0)</f>
        <v>Establecer acciones de mejora del proceso de rendición de cuenta</v>
      </c>
      <c r="D58" s="48" t="str">
        <f>VLOOKUP(A58,AUTODIAGNÓSTICO!A51:J111,8,0)</f>
        <v>Garantizar la aplicación de mecanismos internos de mejora y atender los requerimientos de la Secretaría de Educación y  control externo como resultados de los ejercicios de rendición de cuentas.</v>
      </c>
      <c r="E58" s="75">
        <f>VLOOKUP(A58,AUTODIAGNÓSTICO!$A$9:$J$69,9,0)</f>
        <v>30</v>
      </c>
      <c r="F58" s="45" t="s">
        <v>363</v>
      </c>
      <c r="G58" s="45" t="s">
        <v>364</v>
      </c>
      <c r="H58" s="45" t="s">
        <v>365</v>
      </c>
      <c r="I58" s="45" t="s">
        <v>224</v>
      </c>
      <c r="J58" s="45" t="s">
        <v>382</v>
      </c>
      <c r="K58" s="46">
        <v>45689</v>
      </c>
      <c r="L58" s="46">
        <v>45703</v>
      </c>
    </row>
    <row r="59" spans="1:12" ht="120" x14ac:dyDescent="0.25">
      <c r="A59" s="47">
        <v>44</v>
      </c>
      <c r="B59" s="48" t="str">
        <f>VLOOKUP(A59,AUTODIAGNÓSTICO!$A$9:$J$69,3,0)</f>
        <v>ACTUAR</v>
      </c>
      <c r="C59" s="48" t="str">
        <f>VLOOKUP(A59,AUTODIAGNÓSTICO!A52:J112,6,0)</f>
        <v>Establecer acciones de mejora del proceso de rendición de cuenta</v>
      </c>
      <c r="D59" s="48" t="str">
        <f>VLOOKUP(A59,AUTODIAGNÓSTICO!A52:J112,8,0)</f>
        <v>Documentar las buenas prácticas del establecimiento educativo en materia de espacios de diálogo para la rendición de cuentas y  sistematizarlas como insumo para la formulación de nuevas estrategias de rendición de cuentas.</v>
      </c>
      <c r="E59" s="75">
        <f>VLOOKUP(A59,AUTODIAGNÓSTICO!$A$9:$J$69,9,0)</f>
        <v>40</v>
      </c>
      <c r="F59" s="45" t="s">
        <v>366</v>
      </c>
      <c r="G59" s="45" t="s">
        <v>367</v>
      </c>
      <c r="H59" s="45" t="s">
        <v>368</v>
      </c>
      <c r="I59" s="45" t="s">
        <v>224</v>
      </c>
      <c r="J59" s="45" t="s">
        <v>356</v>
      </c>
      <c r="K59" s="46">
        <v>45689</v>
      </c>
      <c r="L59" s="46">
        <v>45703</v>
      </c>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L16:L76 K16 K20 K22 K25:K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2023-02-01T16:12:42Z</cp:lastPrinted>
  <dcterms:created xsi:type="dcterms:W3CDTF">2021-11-16T13:51:36Z</dcterms:created>
  <dcterms:modified xsi:type="dcterms:W3CDTF">2024-04-05T16:39:44Z</dcterms:modified>
</cp:coreProperties>
</file>