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DINA\Documents\IER SAN JAVIER\Presupuesto y contabilidad\Audiencias públicas de rendición de cuentas\Rendición año 2023\"/>
    </mc:Choice>
  </mc:AlternateContent>
  <xr:revisionPtr revIDLastSave="0" documentId="8_{5FA6FC8E-D410-4D49-89A3-1A0378060AB6}"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640" windowHeight="1116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D16" i="4" s="1"/>
  <c r="E16" i="4" l="1"/>
  <c r="C16" i="4"/>
  <c r="B16" i="4"/>
  <c r="A14" i="1"/>
  <c r="C11" i="3"/>
  <c r="A15" i="1" l="1"/>
  <c r="G65" i="1"/>
  <c r="G56" i="1"/>
  <c r="G44" i="1"/>
  <c r="G85" i="2" s="1"/>
  <c r="A16" i="1" l="1"/>
  <c r="B17" i="4" s="1"/>
  <c r="F132" i="2"/>
  <c r="D132" i="2"/>
  <c r="D105" i="2"/>
  <c r="E85" i="2"/>
  <c r="E84" i="2"/>
  <c r="E83" i="2"/>
  <c r="E82" i="2"/>
  <c r="E81" i="2"/>
  <c r="D17" i="4" l="1"/>
  <c r="C17" i="4"/>
  <c r="E17" i="4"/>
  <c r="A17" i="1"/>
  <c r="D18" i="4" s="1"/>
  <c r="E64" i="2"/>
  <c r="E63" i="2"/>
  <c r="E62" i="2"/>
  <c r="E61" i="2"/>
  <c r="E60" i="2"/>
  <c r="D38" i="2"/>
  <c r="D37" i="2"/>
  <c r="D36" i="2"/>
  <c r="D35" i="2"/>
  <c r="I6" i="1"/>
  <c r="E18" i="4" l="1"/>
  <c r="B18" i="4"/>
  <c r="C18" i="4"/>
  <c r="A18" i="1"/>
  <c r="A19" i="1" s="1"/>
  <c r="F15" i="2"/>
  <c r="E11" i="3"/>
  <c r="E12" i="3" s="1"/>
  <c r="F105" i="2"/>
  <c r="G21" i="1"/>
  <c r="G63" i="2"/>
  <c r="F37" i="2"/>
  <c r="F36" i="2"/>
  <c r="F38" i="2"/>
  <c r="G81" i="2"/>
  <c r="G35" i="1"/>
  <c r="G82" i="2" s="1"/>
  <c r="G38" i="1"/>
  <c r="G83" i="2" s="1"/>
  <c r="G41" i="1"/>
  <c r="G84" i="2" s="1"/>
  <c r="C19" i="4" l="1"/>
  <c r="E19" i="4"/>
  <c r="B19" i="4"/>
  <c r="D19" i="4"/>
  <c r="E20" i="4"/>
  <c r="D20" i="4"/>
  <c r="C20" i="4"/>
  <c r="B20" i="4"/>
  <c r="A20" i="1"/>
  <c r="G64" i="2"/>
  <c r="D9" i="1"/>
  <c r="G62" i="2"/>
  <c r="G61" i="2"/>
  <c r="A21" i="1" l="1"/>
  <c r="G60" i="2"/>
  <c r="A22" i="1" l="1"/>
  <c r="F35" i="2"/>
  <c r="A23" i="1" l="1"/>
  <c r="A24" i="1" l="1"/>
  <c r="A25" i="1"/>
  <c r="B22" i="4" l="1"/>
  <c r="D22" i="4"/>
  <c r="C22" i="4"/>
  <c r="D21" i="4"/>
  <c r="B21" i="4"/>
  <c r="E21" i="4"/>
  <c r="C21" i="4"/>
  <c r="A26" i="1"/>
  <c r="A27" i="1" s="1"/>
  <c r="A28" i="1" l="1"/>
  <c r="A29" i="1" s="1"/>
  <c r="A30" i="1" l="1"/>
  <c r="A31" i="1" l="1"/>
  <c r="B23" i="4" s="1"/>
  <c r="D23" i="4" l="1"/>
  <c r="C23" i="4"/>
  <c r="A32" i="1"/>
  <c r="A33" i="1" l="1"/>
  <c r="C24" i="4" l="1"/>
  <c r="D24" i="4"/>
  <c r="B24" i="4"/>
  <c r="A34" i="1"/>
  <c r="B25" i="4" l="1"/>
  <c r="C25" i="4"/>
  <c r="D25" i="4"/>
  <c r="A35" i="1"/>
  <c r="A36" i="1" l="1"/>
  <c r="A37" i="1" l="1"/>
  <c r="A38" i="1" l="1"/>
  <c r="B26" i="4" l="1"/>
  <c r="C26" i="4"/>
  <c r="D26" i="4"/>
  <c r="A39" i="1"/>
  <c r="A40" i="1" l="1"/>
  <c r="A41" i="1" l="1"/>
  <c r="A42" i="1" l="1"/>
  <c r="A43" i="1" l="1"/>
  <c r="A44" i="1" l="1"/>
  <c r="A45" i="1" l="1"/>
  <c r="A46" i="1" l="1"/>
  <c r="B27" i="4" s="1"/>
  <c r="C27" i="4" l="1"/>
  <c r="D27" i="4"/>
  <c r="A47" i="1"/>
  <c r="A48" i="1" l="1"/>
  <c r="A49" i="1" l="1"/>
  <c r="D28" i="4" s="1"/>
  <c r="C28" i="4" l="1"/>
  <c r="A50" i="1"/>
  <c r="A51" i="1" l="1"/>
  <c r="A52" i="1" l="1"/>
  <c r="A53" i="1" l="1"/>
  <c r="A54" i="1" l="1"/>
  <c r="A55" i="1" l="1"/>
  <c r="A56" i="1" l="1"/>
  <c r="A57" i="1" l="1"/>
  <c r="A58" i="1" l="1"/>
  <c r="D29" i="4" s="1"/>
  <c r="C29" i="4" l="1"/>
  <c r="A59" i="1"/>
  <c r="C30" i="4" s="1"/>
  <c r="D30" i="4" l="1"/>
  <c r="A60" i="1"/>
  <c r="A61" i="1" l="1"/>
  <c r="A62" i="1" l="1"/>
  <c r="A63" i="1" l="1"/>
  <c r="A64" i="1" l="1"/>
  <c r="A65" i="1" l="1"/>
  <c r="A66" i="1" l="1"/>
  <c r="A67" i="1" l="1"/>
  <c r="A68" i="1" l="1"/>
  <c r="A69" i="1" l="1"/>
  <c r="D34" i="4" s="1"/>
  <c r="C34" i="4" l="1"/>
  <c r="D31" i="4"/>
  <c r="D32" i="4"/>
  <c r="C31" i="4"/>
  <c r="C32" i="4"/>
  <c r="D33" i="4"/>
  <c r="C33" i="4"/>
  <c r="C43" i="4"/>
  <c r="D35" i="4"/>
  <c r="D36" i="4"/>
  <c r="C35" i="4"/>
  <c r="C37" i="4"/>
  <c r="C36" i="4"/>
  <c r="D37" i="4"/>
  <c r="C38" i="4"/>
  <c r="D38" i="4"/>
  <c r="C39" i="4"/>
  <c r="D39" i="4"/>
  <c r="D40" i="4"/>
  <c r="C40" i="4"/>
  <c r="C41" i="4"/>
  <c r="D41" i="4"/>
  <c r="D43" i="4"/>
  <c r="D42" i="4"/>
  <c r="C42" i="4"/>
  <c r="C48" i="4"/>
  <c r="D44" i="4"/>
  <c r="C45" i="4"/>
  <c r="C44" i="4"/>
  <c r="D45" i="4"/>
  <c r="D46" i="4"/>
  <c r="C46" i="4"/>
  <c r="C47" i="4"/>
  <c r="D47" i="4"/>
  <c r="C74" i="4"/>
  <c r="D48" i="4"/>
  <c r="C49" i="4"/>
  <c r="D49" i="4"/>
  <c r="D50" i="4"/>
  <c r="C50" i="4"/>
  <c r="D51" i="4"/>
  <c r="D52" i="4"/>
  <c r="C51" i="4"/>
  <c r="C52" i="4"/>
  <c r="D53" i="4"/>
  <c r="C53" i="4"/>
  <c r="C54" i="4"/>
  <c r="D54" i="4"/>
  <c r="C55" i="4"/>
  <c r="D55" i="4"/>
  <c r="C57" i="4"/>
  <c r="D56" i="4"/>
  <c r="C56" i="4"/>
  <c r="D57" i="4"/>
  <c r="C58" i="4"/>
  <c r="D58" i="4"/>
  <c r="C59" i="4"/>
  <c r="D59" i="4"/>
  <c r="C60" i="4"/>
  <c r="D60" i="4"/>
  <c r="C61" i="4"/>
  <c r="D61" i="4"/>
  <c r="C62" i="4"/>
  <c r="D62" i="4"/>
  <c r="D63" i="4"/>
  <c r="C63" i="4"/>
  <c r="C64" i="4"/>
  <c r="D64" i="4"/>
  <c r="D65" i="4"/>
  <c r="C65" i="4"/>
  <c r="D66" i="4"/>
  <c r="C66" i="4"/>
  <c r="D67" i="4"/>
  <c r="C67" i="4"/>
  <c r="D68" i="4"/>
  <c r="C68" i="4"/>
  <c r="D69" i="4"/>
  <c r="C69" i="4"/>
  <c r="C71" i="4"/>
  <c r="C70" i="4"/>
  <c r="D70"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<sst xmlns="http://schemas.openxmlformats.org/spreadsheetml/2006/main" count="467" uniqueCount="271">
  <si>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</si>
  <si>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</si>
  <si>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</si>
  <si>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</si>
  <si>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</si>
  <si>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</si>
  <si>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</si>
  <si>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</si>
  <si>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</si>
  <si>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</si>
  <si>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</si>
  <si>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</si>
  <si>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</si>
  <si>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</si>
  <si>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</si>
  <si>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</si>
  <si>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</si>
  <si>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</si>
  <si>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</si>
  <si>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</si>
  <si>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</si>
  <si>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</si>
  <si>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</si>
  <si>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</si>
  <si>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</si>
  <si>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</si>
  <si>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</si>
  <si>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</si>
  <si>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</si>
  <si>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</si>
  <si>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</si>
  <si>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</si>
  <si>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</si>
  <si>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</si>
  <si>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</si>
  <si>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</si>
  <si>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</si>
  <si>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</si>
  <si>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</si>
  <si>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</si>
  <si>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</si>
  <si>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</si>
  <si>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</si>
  <si>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</si>
  <si>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</si>
  <si>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</si>
  <si>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</si>
  <si>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</si>
  <si>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</si>
  <si>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</si>
  <si>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</si>
  <si>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</si>
  <si>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</si>
  <si>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</si>
  <si>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</si>
  <si>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</si>
  <si>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</si>
  <si>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</si>
  <si>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</si>
  <si>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</si>
  <si>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</si>
  <si>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</si>
  <si>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</si>
  <si>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</si>
  <si>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</si>
  <si>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</si>
  <si>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</si>
  <si>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</si>
  <si>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</si>
  <si>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</si>
  <si>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</si>
  <si>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</si>
  <si>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</si>
  <si>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</si>
  <si>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</si>
  <si>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</si>
  <si>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</si>
  <si>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</si>
  <si>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</si>
  <si>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</si>
  <si>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</si>
  <si>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</si>
  <si>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</si>
  <si>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</si>
  <si>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</si>
  <si>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</si>
  <si>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</si>
  <si>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</si>
  <si>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</si>
  <si>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</si>
  <si>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</si>
  <si>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</si>
  <si>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</si>
  <si>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</si>
  <si>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</si>
  <si>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</si>
  <si>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</si>
  <si>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</si>
  <si>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</si>
  <si>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</si>
  <si>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</si>
  <si>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</si>
  <si>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</si>
  <si>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</si>
  <si>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</si>
  <si>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</si>
  <si>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</si>
  <si>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</si>
  <si>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</si>
  <si>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</si>
  <si>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</si>
  <si>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</si>
  <si>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</si>
  <si>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</si>
  <si>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</si>
  <si>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</si>
  <si>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</si>
  <si>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</si>
  <si>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</si>
  <si>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</si>
  <si>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</si>
  <si>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</si>
  <si>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</si>
  <si>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</si>
  <si>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</si>
  <si>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</si>
  <si>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</si>
  <si>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</si>
  <si>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</si>
  <si>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</si>
  <si>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</si>
  <si>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</si>
  <si>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</si>
  <si>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</si>
  <si>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</si>
  <si>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</si>
  <si>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</si>
  <si>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</si>
  <si>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</si>
  <si>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</si>
  <si>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</si>
  <si>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</si>
  <si>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</si>
  <si>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</si>
  <si>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</si>
  <si>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</si>
  <si>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</si>
  <si>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</si>
  <si>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</si>
  <si>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</si>
  <si>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</si>
  <si>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</si>
  <si>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</si>
  <si>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</si>
  <si>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</si>
  <si>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</si>
  <si>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</si>
  <si>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</si>
  <si>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</si>
  <si>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</si>
  <si>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</si>
  <si>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</si>
  <si>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</si>
  <si>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</si>
  <si>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</si>
  <si>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</si>
  <si>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</si>
  <si>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</si>
  <si>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</si>
  <si>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</si>
  <si>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</si>
  <si>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</si>
  <si>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</si>
  <si>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</si>
  <si>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</si>
  <si>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</si>
  <si>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</si>
  <si>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</si>
  <si>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</si>
  <si>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</si>
  <si>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</si>
  <si>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</si>
  <si>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</si>
  <si>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</si>
  <si>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</si>
  <si>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</si>
  <si>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</si>
  <si>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</si>
  <si>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</si>
  <si>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</si>
  <si>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</si>
  <si>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</si>
  <si>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</si>
  <si>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</si>
  <si>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</si>
  <si>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</si>
  <si>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</si>
  <si>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</si>
  <si>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</si>
  <si>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</si>
  <si>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</si>
  <si>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</si>
  <si>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</si>
  <si>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</si>
  <si>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</si>
  <si>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</si>
  <si>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</si>
  <si>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</si>
  <si>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</si>
  <si>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</si>
  <si>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</si>
  <si>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</si>
  <si>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</si>
  <si>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</si>
  <si>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</si>
  <si>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</si>
  <si>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</si>
  <si>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</si>
  <si>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</si>
  <si>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ÁBREGO</t>
  </si>
  <si>
    <t>INSTITUCIÓN EDUCATIVA RURAL SAN JAVIER</t>
  </si>
  <si>
    <t>JOHN ALEXANDER ACEVEDO SANTIAGO</t>
  </si>
  <si>
    <t>Mantener a la comunidad educativa de la IER San Javier informada sobre los avances, logros y dificultades en los procesos de las 4 gestiones: Directiva, Académica, Administrativa y financiera y comunitaria</t>
  </si>
  <si>
    <t>Ejecutar un buen proceso de rendición de cuentas</t>
  </si>
  <si>
    <t>Comunidad educativa informada y conocedora del desarrollo de los diferentes procesos de la IER San Javier</t>
  </si>
  <si>
    <t>Informar a la comunidad educativa del estado de los diferentes procesos.</t>
  </si>
  <si>
    <t>Rector</t>
  </si>
  <si>
    <t>Realizar la rendición de cuentas de la IER San Javier de manera efectiva, siguiendo las orietaciones de la Secretaría de Educación.</t>
  </si>
  <si>
    <t>Rendir cuentas a la comunidad educativa de la IER San Javier de manera periódica.</t>
  </si>
  <si>
    <t>Mantener informada a la comunidad educativa sobre los logros y dificultades de la IER San Javier</t>
  </si>
  <si>
    <t>Definir los espacios de la rendición de cuentas</t>
  </si>
  <si>
    <t>Eapacios de rendición de cuenctas de la IER San Javier definidos</t>
  </si>
  <si>
    <t>Establecer la pediodicidad de la rención de cuntas y la manera como ésta se realizará</t>
  </si>
  <si>
    <t>Humano: Docentes del euipo de calida y rector de la IER San Javier</t>
  </si>
  <si>
    <t>Establecer otros espacios diferentes a la audiencia pública anual de rendición de cuentas parciales</t>
  </si>
  <si>
    <t>Espacios periódicos definidos para rendición de cuentas parciales</t>
  </si>
  <si>
    <t>Fijar fechas en el transcurso del año escolar para hacer rendiciones parciales de cuentas aparte de la audiencia pública general anual</t>
  </si>
  <si>
    <t>Definir otros espacios diferentes a la audiencia pública anual de rendición de cuentas</t>
  </si>
  <si>
    <t>Definir los espacios presenciales y virtuales de la rendición de cuentas</t>
  </si>
  <si>
    <t>Espacios físicos y virtuales definidos</t>
  </si>
  <si>
    <t>Listar los espacios físicos y los medios virtuales de rendición de cuentas</t>
  </si>
  <si>
    <t>Definir las destinatarios a quien va dirigida la rendición de cuentas</t>
  </si>
  <si>
    <t>Destinatarios de la rendición de cuentas definidos</t>
  </si>
  <si>
    <t>Determinar cuáles son los destinatarios de la Rendición de cuentas de la IER San Javier</t>
  </si>
  <si>
    <t>Establecer espacios complementarios de rendición de cuentas</t>
  </si>
  <si>
    <t>Espacios complementarios definidos para la rendición de cuentas</t>
  </si>
  <si>
    <t>Definir espacios de rendición de cuntas complementarios a la audiencia pública anual</t>
  </si>
  <si>
    <t>Áreas involucradas en la rendición de cuentas</t>
  </si>
  <si>
    <t>Realizar la rendición de cuentas anual de la IER, por áreas: Directiva, academica, administrativa y financiera y comunitaria</t>
  </si>
  <si>
    <t>Relizar informe de gestión por áreas</t>
  </si>
  <si>
    <t>Rendir información veraz y de calidad</t>
  </si>
  <si>
    <t xml:space="preserve">Informes veraces y de calidad </t>
  </si>
  <si>
    <t>Preparar informes claros en cada área de gestión</t>
  </si>
  <si>
    <t>Mostrar las acciones de mejoramiento de la Institución.</t>
  </si>
  <si>
    <t>Acciones de mejoramiento ejecutadas</t>
  </si>
  <si>
    <t>Mostrar en el informe los niveles de mejoramiento institucional</t>
  </si>
  <si>
    <t>Informar sobre la gestión realizada en el lapso de tiempo respectivo</t>
  </si>
  <si>
    <t>Informe preparado</t>
  </si>
  <si>
    <t>Alistar el informe por cada área de gestión</t>
  </si>
  <si>
    <t>Identificar si en la rendición de cuentas del año anterior se involucró a todos los grupos de valor</t>
  </si>
  <si>
    <t>Valoración realizada</t>
  </si>
  <si>
    <t>Realizar la evaluación para determinar si en la rendición de cuentas de la vigencia anterior se tuvieron en cuenta todos los grupos de valor</t>
  </si>
  <si>
    <t>Recibir las propuestas y dar respuesta</t>
  </si>
  <si>
    <t>Respuesta a propuestas recibidas</t>
  </si>
  <si>
    <t>Dar respuesta a todas las propuestas recibidas de parte de los participantes</t>
  </si>
  <si>
    <t>Cumplir con todas las directrices establecidas para la rendición de cuentas</t>
  </si>
  <si>
    <t>Seguimiento de directrices en la rendición de cuentas</t>
  </si>
  <si>
    <t>Realizar con el debido cuidado el autodiagnóstico</t>
  </si>
  <si>
    <t>Valorar si la rendición de cuentas está siendo efectiva</t>
  </si>
  <si>
    <t>Cumplimiento del plan de acción</t>
  </si>
  <si>
    <t>Revisar el plan de acción para determinar el nivel de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</si>
</sst>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55528456"/>
        <c:axId val="15552884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77.081967213114751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55528456"/>
        <c:axId val="155528848"/>
      </c:scatterChart>
      <c:catAx>
        <c:axId val="155528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55528848"/>
        <c:crosses val="autoZero"/>
        <c:auto val="1"/>
        <c:lblAlgn val="ctr"/>
        <c:lblOffset val="100"/>
        <c:noMultiLvlLbl val="0"/>
      </c:catAx>
      <c:valAx>
        <c:axId val="1555288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552845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55529632"/>
        <c:axId val="15553002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72.547619047619051</c:v>
                </c:pt>
                <c:pt idx="1">
                  <c:v>79.142857142857139</c:v>
                </c:pt>
                <c:pt idx="2">
                  <c:v>76.666666666666671</c:v>
                </c:pt>
                <c:pt idx="3">
                  <c:v>90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55529632"/>
        <c:axId val="155530024"/>
      </c:scatterChart>
      <c:catAx>
        <c:axId val="155529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5530024"/>
        <c:crosses val="autoZero"/>
        <c:auto val="1"/>
        <c:lblAlgn val="ctr"/>
        <c:lblOffset val="100"/>
        <c:noMultiLvlLbl val="0"/>
      </c:catAx>
      <c:valAx>
        <c:axId val="1555300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55296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55530808"/>
        <c:axId val="15553120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82</c:v>
                </c:pt>
                <c:pt idx="1">
                  <c:v>81.666666666666671</c:v>
                </c:pt>
                <c:pt idx="2">
                  <c:v>63.5</c:v>
                </c:pt>
                <c:pt idx="3">
                  <c:v>57</c:v>
                </c:pt>
                <c:pt idx="4">
                  <c:v>78.571428571428569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55530808"/>
        <c:axId val="155531200"/>
      </c:scatterChart>
      <c:catAx>
        <c:axId val="155530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5531200"/>
        <c:crosses val="autoZero"/>
        <c:auto val="1"/>
        <c:lblAlgn val="ctr"/>
        <c:lblOffset val="100"/>
        <c:noMultiLvlLbl val="0"/>
      </c:catAx>
      <c:valAx>
        <c:axId val="1555312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55308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55531984"/>
        <c:axId val="15703507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72.857142857142861</c:v>
                </c:pt>
                <c:pt idx="1">
                  <c:v>90</c:v>
                </c:pt>
                <c:pt idx="2">
                  <c:v>70</c:v>
                </c:pt>
                <c:pt idx="3">
                  <c:v>84.666666666666671</c:v>
                </c:pt>
                <c:pt idx="4" formatCode="0.00">
                  <c:v>81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57035856"/>
        <c:axId val="157035464"/>
      </c:scatterChart>
      <c:catAx>
        <c:axId val="15553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7035072"/>
        <c:crosses val="autoZero"/>
        <c:auto val="1"/>
        <c:lblAlgn val="ctr"/>
        <c:lblOffset val="100"/>
        <c:noMultiLvlLbl val="0"/>
      </c:catAx>
      <c:valAx>
        <c:axId val="1570350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5531984"/>
        <c:crosses val="autoZero"/>
        <c:crossBetween val="between"/>
      </c:valAx>
      <c:valAx>
        <c:axId val="15703546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7035856"/>
        <c:crosses val="max"/>
        <c:crossBetween val="midCat"/>
      </c:valAx>
      <c:valAx>
        <c:axId val="157035856"/>
        <c:scaling>
          <c:orientation val="minMax"/>
        </c:scaling>
        <c:delete val="1"/>
        <c:axPos val="b"/>
        <c:numFmt formatCode="General" sourceLinked="1"/>
        <c:majorTickMark val="out"/>
        <c:minorTickMark val="none"/>
        <c:tickLblPos val="nextTo"/>
        <c:crossAx val="15703546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57038208"/>
        <c:axId val="15703860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76.666666666666671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57038208"/>
        <c:axId val="157038600"/>
      </c:scatterChart>
      <c:catAx>
        <c:axId val="157038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7038600"/>
        <c:crosses val="autoZero"/>
        <c:auto val="1"/>
        <c:lblAlgn val="ctr"/>
        <c:lblOffset val="100"/>
        <c:noMultiLvlLbl val="0"/>
      </c:catAx>
      <c:valAx>
        <c:axId val="1570386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70382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57372912"/>
        <c:axId val="15737330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57372912"/>
        <c:axId val="157373304"/>
      </c:scatterChart>
      <c:catAx>
        <c:axId val="157372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7373304"/>
        <c:crosses val="autoZero"/>
        <c:auto val="1"/>
        <c:lblAlgn val="ctr"/>
        <c:lblOffset val="100"/>
        <c:noMultiLvlLbl val="0"/>
      </c:catAx>
      <c:valAx>
        <c:axId val="1573733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73729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4907"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73693"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88711"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0717"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2274"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39958" y="971550"/>
          <a:ext cx="0" cy="241300"/>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6732" y="85725"/>
          <a:ext cx="773259"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4773"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2695" y="104774"/>
          <a:ext cx="1162051" cy="77412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6131" y="19050"/>
          <a:ext cx="1005241" cy="86937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379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2" zoomScale="150" zoomScaleNormal="150" workbookViewId="0">
      <selection activeCell="A68" sqref="A68:C68"/>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2" customFormat="1" ht="21" customHeight="1" x14ac:dyDescent="0.25">
      <c r="A30" s="164" t="s">
        <v>61</v>
      </c>
      <c r="B30" s="165"/>
      <c r="C30" s="165"/>
      <c r="D30" s="189" t="s">
        <v>167</v>
      </c>
      <c r="E30" s="190"/>
      <c r="F30" s="190"/>
      <c r="G30" s="190"/>
      <c r="H30" s="190"/>
      <c r="I30" s="190"/>
      <c r="J30" s="190"/>
      <c r="K30" s="190"/>
      <c r="L30" s="190"/>
      <c r="M30" s="204"/>
    </row>
    <row r="31" spans="1:13" s="92" customFormat="1" ht="33.75" customHeight="1" x14ac:dyDescent="0.25">
      <c r="A31" s="137" t="s">
        <v>132</v>
      </c>
      <c r="B31" s="138"/>
      <c r="C31" s="138"/>
      <c r="D31" s="139" t="s">
        <v>168</v>
      </c>
      <c r="E31" s="140"/>
      <c r="F31" s="140"/>
      <c r="G31" s="140"/>
      <c r="H31" s="140"/>
      <c r="I31" s="140"/>
      <c r="J31" s="140"/>
      <c r="K31" s="140"/>
      <c r="L31" s="140"/>
      <c r="M31" s="141"/>
    </row>
    <row r="32" spans="1:13" s="92" customFormat="1" ht="30" customHeight="1" x14ac:dyDescent="0.25">
      <c r="A32" s="137" t="s">
        <v>133</v>
      </c>
      <c r="B32" s="138"/>
      <c r="C32" s="138"/>
      <c r="D32" s="142" t="s">
        <v>169</v>
      </c>
      <c r="E32" s="143"/>
      <c r="F32" s="143"/>
      <c r="G32" s="143"/>
      <c r="H32" s="143"/>
      <c r="I32" s="143"/>
      <c r="J32" s="143"/>
      <c r="K32" s="143"/>
      <c r="L32" s="143"/>
      <c r="M32" s="144"/>
    </row>
    <row r="33" spans="1:13" s="92" customFormat="1" ht="31.5" customHeight="1" x14ac:dyDescent="0.25">
      <c r="A33" s="137" t="s">
        <v>62</v>
      </c>
      <c r="B33" s="138"/>
      <c r="C33" s="138"/>
      <c r="D33" s="142" t="s">
        <v>170</v>
      </c>
      <c r="E33" s="143"/>
      <c r="F33" s="143"/>
      <c r="G33" s="143"/>
      <c r="H33" s="143"/>
      <c r="I33" s="143"/>
      <c r="J33" s="143"/>
      <c r="K33" s="143"/>
      <c r="L33" s="143"/>
      <c r="M33" s="144"/>
    </row>
    <row r="34" spans="1:13" s="92" customFormat="1" ht="30.75" customHeight="1" x14ac:dyDescent="0.25">
      <c r="A34" s="137" t="s">
        <v>134</v>
      </c>
      <c r="B34" s="138"/>
      <c r="C34" s="138"/>
      <c r="D34" s="139" t="s">
        <v>171</v>
      </c>
      <c r="E34" s="140"/>
      <c r="F34" s="140"/>
      <c r="G34" s="140"/>
      <c r="H34" s="140"/>
      <c r="I34" s="140"/>
      <c r="J34" s="140"/>
      <c r="K34" s="140"/>
      <c r="L34" s="140"/>
      <c r="M34" s="141"/>
    </row>
    <row r="35" spans="1:13" s="92" customFormat="1" ht="35.25" customHeight="1" x14ac:dyDescent="0.25">
      <c r="A35" s="137" t="s">
        <v>88</v>
      </c>
      <c r="B35" s="138"/>
      <c r="C35" s="138"/>
      <c r="D35" s="139" t="s">
        <v>172</v>
      </c>
      <c r="E35" s="140"/>
      <c r="F35" s="140"/>
      <c r="G35" s="140"/>
      <c r="H35" s="140"/>
      <c r="I35" s="140"/>
      <c r="J35" s="140"/>
      <c r="K35" s="140"/>
      <c r="L35" s="140"/>
      <c r="M35" s="141"/>
    </row>
    <row r="36" spans="1:13" s="92" customFormat="1" ht="21" customHeight="1" x14ac:dyDescent="0.25">
      <c r="A36" s="137" t="s">
        <v>0</v>
      </c>
      <c r="B36" s="138"/>
      <c r="C36" s="138"/>
      <c r="D36" s="142" t="s">
        <v>173</v>
      </c>
      <c r="E36" s="143"/>
      <c r="F36" s="143"/>
      <c r="G36" s="143"/>
      <c r="H36" s="143"/>
      <c r="I36" s="143"/>
      <c r="J36" s="143"/>
      <c r="K36" s="143"/>
      <c r="L36" s="143"/>
      <c r="M36" s="144"/>
    </row>
    <row r="37" spans="1:13" s="92" customFormat="1" ht="36.75" customHeight="1" x14ac:dyDescent="0.25">
      <c r="A37" s="137" t="s">
        <v>1</v>
      </c>
      <c r="B37" s="138"/>
      <c r="C37" s="138"/>
      <c r="D37" s="139" t="s">
        <v>174</v>
      </c>
      <c r="E37" s="140"/>
      <c r="F37" s="140"/>
      <c r="G37" s="140"/>
      <c r="H37" s="140"/>
      <c r="I37" s="140"/>
      <c r="J37" s="140"/>
      <c r="K37" s="140"/>
      <c r="L37" s="140"/>
      <c r="M37" s="141"/>
    </row>
    <row r="38" spans="1:13" s="92" customFormat="1" ht="35.25" customHeight="1" x14ac:dyDescent="0.25">
      <c r="A38" s="137" t="s">
        <v>2</v>
      </c>
      <c r="B38" s="138"/>
      <c r="C38" s="138"/>
      <c r="D38" s="139" t="s">
        <v>175</v>
      </c>
      <c r="E38" s="140"/>
      <c r="F38" s="140"/>
      <c r="G38" s="140"/>
      <c r="H38" s="140"/>
      <c r="I38" s="140"/>
      <c r="J38" s="140"/>
      <c r="K38" s="140"/>
      <c r="L38" s="140"/>
      <c r="M38" s="141"/>
    </row>
    <row r="39" spans="1:13" s="92" customFormat="1" ht="21" customHeight="1" x14ac:dyDescent="0.25">
      <c r="A39" s="178" t="s">
        <v>1</v>
      </c>
      <c r="B39" s="140"/>
      <c r="C39" s="179"/>
      <c r="D39" s="142" t="s">
        <v>176</v>
      </c>
      <c r="E39" s="143"/>
      <c r="F39" s="143"/>
      <c r="G39" s="143"/>
      <c r="H39" s="143"/>
      <c r="I39" s="143"/>
      <c r="J39" s="143"/>
      <c r="K39" s="143"/>
      <c r="L39" s="143"/>
      <c r="M39" s="144"/>
    </row>
    <row r="40" spans="1:13" s="92" customFormat="1" ht="31.5" customHeight="1" x14ac:dyDescent="0.25">
      <c r="A40" s="178" t="s">
        <v>135</v>
      </c>
      <c r="B40" s="140"/>
      <c r="C40" s="179"/>
      <c r="D40" s="142" t="s">
        <v>177</v>
      </c>
      <c r="E40" s="143"/>
      <c r="F40" s="143"/>
      <c r="G40" s="143"/>
      <c r="H40" s="143"/>
      <c r="I40" s="143"/>
      <c r="J40" s="143"/>
      <c r="K40" s="143"/>
      <c r="L40" s="143"/>
      <c r="M40" s="144"/>
    </row>
    <row r="41" spans="1:13" s="92" customFormat="1" ht="54" customHeight="1" x14ac:dyDescent="0.25">
      <c r="A41" s="178" t="s">
        <v>136</v>
      </c>
      <c r="B41" s="140"/>
      <c r="C41" s="179"/>
      <c r="D41" s="139" t="s">
        <v>189</v>
      </c>
      <c r="E41" s="140"/>
      <c r="F41" s="140"/>
      <c r="G41" s="140"/>
      <c r="H41" s="140"/>
      <c r="I41" s="140"/>
      <c r="J41" s="140"/>
      <c r="K41" s="140"/>
      <c r="L41" s="140"/>
      <c r="M41" s="141"/>
    </row>
    <row r="42" spans="1:13" s="92"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110" zoomScaleNormal="110" workbookViewId="0">
      <selection activeCell="H47" sqref="H47"/>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5"/>
      <c r="C3" s="246"/>
      <c r="D3" s="246"/>
      <c r="E3" s="241" t="s">
        <v>107</v>
      </c>
      <c r="F3" s="241"/>
      <c r="G3" s="241"/>
      <c r="H3" s="241"/>
      <c r="I3" s="241"/>
      <c r="J3" s="242"/>
    </row>
    <row r="4" spans="1:10" s="8" customFormat="1" ht="26.25" customHeight="1" x14ac:dyDescent="0.35">
      <c r="A4" s="49"/>
      <c r="B4" s="247"/>
      <c r="C4" s="248"/>
      <c r="D4" s="248"/>
      <c r="E4" s="243" t="s">
        <v>77</v>
      </c>
      <c r="F4" s="243"/>
      <c r="G4" s="243"/>
      <c r="H4" s="243"/>
      <c r="I4" s="243"/>
      <c r="J4" s="244"/>
    </row>
    <row r="5" spans="1:10" s="8" customFormat="1" ht="33" customHeight="1" x14ac:dyDescent="0.25">
      <c r="A5" s="49"/>
      <c r="B5" s="221" t="s">
        <v>61</v>
      </c>
      <c r="C5" s="221"/>
      <c r="D5" s="221"/>
      <c r="E5" s="28" t="s">
        <v>219</v>
      </c>
      <c r="F5" s="28"/>
      <c r="G5" s="35" t="s">
        <v>85</v>
      </c>
      <c r="H5" s="105">
        <v>45303</v>
      </c>
      <c r="I5" s="252" t="s">
        <v>88</v>
      </c>
      <c r="J5" s="252"/>
    </row>
    <row r="6" spans="1:10" s="8" customFormat="1" ht="30.75" customHeight="1" x14ac:dyDescent="0.25">
      <c r="A6" s="49"/>
      <c r="B6" s="221" t="s">
        <v>120</v>
      </c>
      <c r="C6" s="221"/>
      <c r="D6" s="221"/>
      <c r="E6" s="28">
        <v>254003000526</v>
      </c>
      <c r="F6" s="28"/>
      <c r="G6" s="71" t="s">
        <v>62</v>
      </c>
      <c r="H6" s="28" t="s">
        <v>220</v>
      </c>
      <c r="I6" s="220">
        <f>IF(SUM(I9:I69)=0,"",AVERAGE(I9:I69))</f>
        <v>77.081967213114751</v>
      </c>
      <c r="J6" s="220"/>
    </row>
    <row r="7" spans="1:10" s="8" customFormat="1" ht="17.25" customHeight="1" x14ac:dyDescent="0.25">
      <c r="A7" s="49"/>
      <c r="B7" s="221" t="s">
        <v>86</v>
      </c>
      <c r="C7" s="221"/>
      <c r="D7" s="221"/>
      <c r="E7" s="222" t="s">
        <v>221</v>
      </c>
      <c r="F7" s="223"/>
      <c r="G7" s="223"/>
      <c r="H7" s="224"/>
      <c r="I7" s="220"/>
      <c r="J7" s="22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3" t="s">
        <v>4</v>
      </c>
      <c r="C9" s="64" t="s">
        <v>4</v>
      </c>
      <c r="D9" s="225">
        <f>IF(SUM(G9:G27)=0,"",AVERAGE(G9:G27))</f>
        <v>72.547619047619051</v>
      </c>
      <c r="E9" s="32" t="s">
        <v>6</v>
      </c>
      <c r="F9" s="67" t="s">
        <v>6</v>
      </c>
      <c r="G9" s="29">
        <f>IF(SUM(I9:I9)=0,"",AVERAGE(I9:I9))</f>
        <v>82</v>
      </c>
      <c r="H9" s="37" t="s">
        <v>92</v>
      </c>
      <c r="I9" s="30">
        <v>82</v>
      </c>
      <c r="J9" s="31"/>
    </row>
    <row r="10" spans="1:10" s="8" customFormat="1" ht="51" customHeight="1" x14ac:dyDescent="0.25">
      <c r="A10" s="63" t="str">
        <f>IF(I10&lt;61,MAX($A$8:A9)+1,"")</f>
        <v/>
      </c>
      <c r="B10" s="254"/>
      <c r="C10" s="64" t="s">
        <v>4</v>
      </c>
      <c r="D10" s="226"/>
      <c r="E10" s="256" t="s">
        <v>43</v>
      </c>
      <c r="F10" s="68" t="s">
        <v>43</v>
      </c>
      <c r="G10" s="251">
        <f>IF(SUM(I10:I12)=0,"",AVERAGE(I10:I12))</f>
        <v>81.666666666666671</v>
      </c>
      <c r="H10" s="37" t="s">
        <v>89</v>
      </c>
      <c r="I10" s="30">
        <v>70</v>
      </c>
      <c r="J10" s="31"/>
    </row>
    <row r="11" spans="1:10" s="8" customFormat="1" ht="93" customHeight="1" x14ac:dyDescent="0.25">
      <c r="A11" s="63" t="str">
        <f>IF(I11&lt;61,MAX($A$8:A10)+1,"")</f>
        <v/>
      </c>
      <c r="B11" s="254"/>
      <c r="C11" s="64" t="s">
        <v>4</v>
      </c>
      <c r="D11" s="226"/>
      <c r="E11" s="256"/>
      <c r="F11" s="68" t="s">
        <v>43</v>
      </c>
      <c r="G11" s="249"/>
      <c r="H11" s="37" t="s">
        <v>44</v>
      </c>
      <c r="I11" s="30">
        <v>86</v>
      </c>
      <c r="J11" s="31"/>
    </row>
    <row r="12" spans="1:10" s="8" customFormat="1" ht="32.25" customHeight="1" x14ac:dyDescent="0.25">
      <c r="A12" s="63" t="str">
        <f>IF(I12&lt;61,MAX($A$8:A11)+1,"")</f>
        <v/>
      </c>
      <c r="B12" s="254"/>
      <c r="C12" s="64" t="s">
        <v>4</v>
      </c>
      <c r="D12" s="226"/>
      <c r="E12" s="256"/>
      <c r="F12" s="68" t="s">
        <v>43</v>
      </c>
      <c r="G12" s="250"/>
      <c r="H12" s="37" t="s">
        <v>90</v>
      </c>
      <c r="I12" s="30">
        <v>89</v>
      </c>
      <c r="J12" s="31"/>
    </row>
    <row r="13" spans="1:10" s="8" customFormat="1" ht="45" customHeight="1" x14ac:dyDescent="0.25">
      <c r="A13" s="63">
        <f>IF(I13&lt;61,MAX($A$8:A12)+1,"")</f>
        <v>1</v>
      </c>
      <c r="B13" s="254"/>
      <c r="C13" s="64" t="s">
        <v>4</v>
      </c>
      <c r="D13" s="226"/>
      <c r="E13" s="256" t="s">
        <v>45</v>
      </c>
      <c r="F13" s="68" t="s">
        <v>45</v>
      </c>
      <c r="G13" s="251">
        <f>IF(SUM(I13:I14)=0,"",AVERAGE(I13:I14))</f>
        <v>63.5</v>
      </c>
      <c r="H13" s="37" t="s">
        <v>10</v>
      </c>
      <c r="I13" s="30">
        <v>50</v>
      </c>
      <c r="J13" s="31"/>
    </row>
    <row r="14" spans="1:10" s="8" customFormat="1" ht="30.75" customHeight="1" x14ac:dyDescent="0.25">
      <c r="A14" s="63" t="str">
        <f>IF(I14&lt;61,MAX($A$8:A13)+1,"")</f>
        <v/>
      </c>
      <c r="B14" s="254"/>
      <c r="C14" s="64" t="s">
        <v>4</v>
      </c>
      <c r="D14" s="226"/>
      <c r="E14" s="256"/>
      <c r="F14" s="68" t="s">
        <v>45</v>
      </c>
      <c r="G14" s="250"/>
      <c r="H14" s="37" t="s">
        <v>93</v>
      </c>
      <c r="I14" s="30">
        <v>77</v>
      </c>
      <c r="J14" s="31"/>
    </row>
    <row r="15" spans="1:10" s="8" customFormat="1" ht="48" customHeight="1" x14ac:dyDescent="0.25">
      <c r="A15" s="63" t="str">
        <f>IF(I15&lt;61,MAX($A$8:A14)+1,"")</f>
        <v/>
      </c>
      <c r="B15" s="254"/>
      <c r="C15" s="64" t="s">
        <v>4</v>
      </c>
      <c r="D15" s="226"/>
      <c r="E15" s="256" t="s">
        <v>46</v>
      </c>
      <c r="F15" s="68" t="s">
        <v>46</v>
      </c>
      <c r="G15" s="215">
        <f>IF(SUM(I15:I20)=0,"",AVERAGE(I15:I20))</f>
        <v>57</v>
      </c>
      <c r="H15" s="37" t="s">
        <v>47</v>
      </c>
      <c r="I15" s="30">
        <v>80</v>
      </c>
      <c r="J15" s="31"/>
    </row>
    <row r="16" spans="1:10" s="8" customFormat="1" ht="44.25" customHeight="1" x14ac:dyDescent="0.25">
      <c r="A16" s="63">
        <f>IF(I16&lt;61,MAX($A$8:A15)+1,"")</f>
        <v>2</v>
      </c>
      <c r="B16" s="254"/>
      <c r="C16" s="64" t="s">
        <v>4</v>
      </c>
      <c r="D16" s="226"/>
      <c r="E16" s="256"/>
      <c r="F16" s="68" t="s">
        <v>46</v>
      </c>
      <c r="G16" s="249"/>
      <c r="H16" s="37" t="s">
        <v>7</v>
      </c>
      <c r="I16" s="30">
        <v>55</v>
      </c>
      <c r="J16" s="31"/>
    </row>
    <row r="17" spans="1:10" s="8" customFormat="1" ht="45" customHeight="1" x14ac:dyDescent="0.25">
      <c r="A17" s="63">
        <f>IF(I17&lt;61,MAX($A$8:A16)+1,"")</f>
        <v>3</v>
      </c>
      <c r="B17" s="254"/>
      <c r="C17" s="64" t="s">
        <v>4</v>
      </c>
      <c r="D17" s="226"/>
      <c r="E17" s="256"/>
      <c r="F17" s="68" t="s">
        <v>46</v>
      </c>
      <c r="G17" s="249"/>
      <c r="H17" s="38" t="s">
        <v>94</v>
      </c>
      <c r="I17" s="30">
        <v>42</v>
      </c>
      <c r="J17" s="31"/>
    </row>
    <row r="18" spans="1:10" s="8" customFormat="1" ht="60" customHeight="1" x14ac:dyDescent="0.25">
      <c r="A18" s="63">
        <f>IF(I18&lt;61,MAX($A$8:A17)+1,"")</f>
        <v>4</v>
      </c>
      <c r="B18" s="254"/>
      <c r="C18" s="64" t="s">
        <v>4</v>
      </c>
      <c r="D18" s="226"/>
      <c r="E18" s="256"/>
      <c r="F18" s="68" t="s">
        <v>46</v>
      </c>
      <c r="G18" s="249"/>
      <c r="H18" s="37" t="s">
        <v>91</v>
      </c>
      <c r="I18" s="30">
        <v>40</v>
      </c>
      <c r="J18" s="31"/>
    </row>
    <row r="19" spans="1:10" s="8" customFormat="1" ht="48" customHeight="1" x14ac:dyDescent="0.25">
      <c r="A19" s="63">
        <f>IF(I19&lt;61,MAX($A$8:A18)+1,"")</f>
        <v>5</v>
      </c>
      <c r="B19" s="254"/>
      <c r="C19" s="64" t="s">
        <v>4</v>
      </c>
      <c r="D19" s="226"/>
      <c r="E19" s="256"/>
      <c r="F19" s="68" t="s">
        <v>46</v>
      </c>
      <c r="G19" s="249"/>
      <c r="H19" s="37" t="s">
        <v>95</v>
      </c>
      <c r="I19" s="30">
        <v>35</v>
      </c>
      <c r="J19" s="31"/>
    </row>
    <row r="20" spans="1:10" s="8" customFormat="1" ht="30" customHeight="1" x14ac:dyDescent="0.25">
      <c r="A20" s="63" t="str">
        <f>IF(I20&lt;61,MAX($A$8:A19)+1,"")</f>
        <v/>
      </c>
      <c r="B20" s="254"/>
      <c r="C20" s="64" t="s">
        <v>4</v>
      </c>
      <c r="D20" s="226"/>
      <c r="E20" s="256"/>
      <c r="F20" s="68" t="s">
        <v>46</v>
      </c>
      <c r="G20" s="250"/>
      <c r="H20" s="37" t="s">
        <v>11</v>
      </c>
      <c r="I20" s="30">
        <v>90</v>
      </c>
      <c r="J20" s="31"/>
    </row>
    <row r="21" spans="1:10" s="8" customFormat="1" ht="31.5" customHeight="1" x14ac:dyDescent="0.25">
      <c r="A21" s="63" t="str">
        <f>IF(I21&lt;61,MAX($A$8:A20)+1,"")</f>
        <v/>
      </c>
      <c r="B21" s="254"/>
      <c r="C21" s="64" t="s">
        <v>4</v>
      </c>
      <c r="D21" s="226"/>
      <c r="E21" s="256" t="s">
        <v>48</v>
      </c>
      <c r="F21" s="68" t="s">
        <v>48</v>
      </c>
      <c r="G21" s="215">
        <f>IF(SUM(I21:I27)=0,"",AVERAGE(I21:I27))</f>
        <v>78.571428571428569</v>
      </c>
      <c r="H21" s="37" t="s">
        <v>12</v>
      </c>
      <c r="I21" s="30">
        <v>95</v>
      </c>
      <c r="J21" s="31"/>
    </row>
    <row r="22" spans="1:10" s="8" customFormat="1" ht="41.25" customHeight="1" x14ac:dyDescent="0.25">
      <c r="A22" s="63" t="str">
        <f>IF(I22&lt;61,MAX($A$8:A21)+1,"")</f>
        <v/>
      </c>
      <c r="B22" s="254"/>
      <c r="C22" s="64" t="s">
        <v>4</v>
      </c>
      <c r="D22" s="226"/>
      <c r="E22" s="256"/>
      <c r="F22" s="68" t="s">
        <v>48</v>
      </c>
      <c r="G22" s="215"/>
      <c r="H22" s="37" t="s">
        <v>96</v>
      </c>
      <c r="I22" s="30">
        <v>95</v>
      </c>
      <c r="J22" s="31"/>
    </row>
    <row r="23" spans="1:10" s="8" customFormat="1" ht="59.25" customHeight="1" x14ac:dyDescent="0.25">
      <c r="A23" s="63" t="str">
        <f>IF(I23&lt;61,MAX($A$8:A22)+1,"")</f>
        <v/>
      </c>
      <c r="B23" s="254"/>
      <c r="C23" s="64" t="s">
        <v>4</v>
      </c>
      <c r="D23" s="226"/>
      <c r="E23" s="256"/>
      <c r="F23" s="68" t="s">
        <v>48</v>
      </c>
      <c r="G23" s="215"/>
      <c r="H23" s="37" t="s">
        <v>14</v>
      </c>
      <c r="I23" s="30">
        <v>90</v>
      </c>
      <c r="J23" s="31"/>
    </row>
    <row r="24" spans="1:10" s="8" customFormat="1" ht="44.25" customHeight="1" x14ac:dyDescent="0.25">
      <c r="A24" s="63">
        <f>IF(I24&lt;61,MAX($A$8:A23)+1,"")</f>
        <v>6</v>
      </c>
      <c r="B24" s="254"/>
      <c r="C24" s="64" t="s">
        <v>4</v>
      </c>
      <c r="D24" s="226"/>
      <c r="E24" s="256"/>
      <c r="F24" s="68" t="s">
        <v>48</v>
      </c>
      <c r="G24" s="215"/>
      <c r="H24" s="37" t="s">
        <v>8</v>
      </c>
      <c r="I24" s="30">
        <v>45</v>
      </c>
      <c r="J24" s="31"/>
    </row>
    <row r="25" spans="1:10" s="8" customFormat="1" ht="33.75" customHeight="1" x14ac:dyDescent="0.25">
      <c r="A25" s="63">
        <f>IF(I25&lt;61,MAX($A$8:A24)+1,"")</f>
        <v>7</v>
      </c>
      <c r="B25" s="254"/>
      <c r="C25" s="64" t="s">
        <v>4</v>
      </c>
      <c r="D25" s="226"/>
      <c r="E25" s="256"/>
      <c r="F25" s="68" t="s">
        <v>48</v>
      </c>
      <c r="G25" s="215"/>
      <c r="H25" s="37" t="s">
        <v>13</v>
      </c>
      <c r="I25" s="30">
        <v>60</v>
      </c>
      <c r="J25" s="31"/>
    </row>
    <row r="26" spans="1:10" s="8" customFormat="1" ht="35.25" customHeight="1" x14ac:dyDescent="0.25">
      <c r="A26" s="63" t="str">
        <f>IF(I26&lt;61,MAX($A$8:A25)+1,"")</f>
        <v/>
      </c>
      <c r="B26" s="254"/>
      <c r="C26" s="64" t="s">
        <v>4</v>
      </c>
      <c r="D26" s="226"/>
      <c r="E26" s="256"/>
      <c r="F26" s="68" t="s">
        <v>48</v>
      </c>
      <c r="G26" s="215"/>
      <c r="H26" s="37" t="s">
        <v>49</v>
      </c>
      <c r="I26" s="30">
        <v>85</v>
      </c>
      <c r="J26" s="31"/>
    </row>
    <row r="27" spans="1:10" s="8" customFormat="1" ht="75" customHeight="1" x14ac:dyDescent="0.25">
      <c r="A27" s="63" t="str">
        <f>IF(I27&lt;61,MAX($A$8:A26)+1,"")</f>
        <v/>
      </c>
      <c r="B27" s="255"/>
      <c r="C27" s="64" t="s">
        <v>4</v>
      </c>
      <c r="D27" s="227"/>
      <c r="E27" s="256"/>
      <c r="F27" s="68" t="s">
        <v>48</v>
      </c>
      <c r="G27" s="215"/>
      <c r="H27" s="37" t="s">
        <v>15</v>
      </c>
      <c r="I27" s="30">
        <v>80</v>
      </c>
      <c r="J27" s="31"/>
    </row>
    <row r="28" spans="1:10" s="8" customFormat="1" ht="31.5" customHeight="1" x14ac:dyDescent="0.25">
      <c r="A28" s="63" t="str">
        <f>IF(I28&lt;61,MAX($A$8:A27)+1,"")</f>
        <v/>
      </c>
      <c r="B28" s="238" t="s">
        <v>5</v>
      </c>
      <c r="C28" s="65" t="s">
        <v>5</v>
      </c>
      <c r="D28" s="231">
        <f>IF(SUM(I28:I54)=0,"",AVERAGE(I28:I55))</f>
        <v>79.142857142857139</v>
      </c>
      <c r="E28" s="234" t="s">
        <v>50</v>
      </c>
      <c r="F28" s="69" t="s">
        <v>50</v>
      </c>
      <c r="G28" s="215">
        <f>IF(SUM(I28:I34)=0,"",AVERAGE(I28:I34))</f>
        <v>72.857142857142861</v>
      </c>
      <c r="H28" s="37" t="s">
        <v>42</v>
      </c>
      <c r="I28" s="30">
        <v>100</v>
      </c>
      <c r="J28" s="31"/>
    </row>
    <row r="29" spans="1:10" s="8" customFormat="1" ht="33.75" customHeight="1" x14ac:dyDescent="0.25">
      <c r="A29" s="63" t="str">
        <f>IF(I29&lt;61,MAX($A$8:A28)+1,"")</f>
        <v/>
      </c>
      <c r="B29" s="239"/>
      <c r="C29" s="65" t="s">
        <v>5</v>
      </c>
      <c r="D29" s="218"/>
      <c r="E29" s="235"/>
      <c r="F29" s="69" t="s">
        <v>50</v>
      </c>
      <c r="G29" s="215"/>
      <c r="H29" s="37" t="s">
        <v>16</v>
      </c>
      <c r="I29" s="30">
        <v>70</v>
      </c>
      <c r="J29" s="31"/>
    </row>
    <row r="30" spans="1:10" s="8" customFormat="1" ht="45.75" customHeight="1" x14ac:dyDescent="0.25">
      <c r="A30" s="63" t="str">
        <f>IF(I30&lt;61,MAX($A$8:A29)+1,"")</f>
        <v/>
      </c>
      <c r="B30" s="239"/>
      <c r="C30" s="65" t="s">
        <v>5</v>
      </c>
      <c r="D30" s="218"/>
      <c r="E30" s="235"/>
      <c r="F30" s="69" t="s">
        <v>50</v>
      </c>
      <c r="G30" s="215"/>
      <c r="H30" s="37" t="s">
        <v>97</v>
      </c>
      <c r="I30" s="30">
        <v>70</v>
      </c>
      <c r="J30" s="31"/>
    </row>
    <row r="31" spans="1:10" s="8" customFormat="1" ht="39" customHeight="1" x14ac:dyDescent="0.25">
      <c r="A31" s="63">
        <f>IF(I31&lt;61,MAX($A$8:A30)+1,"")</f>
        <v>8</v>
      </c>
      <c r="B31" s="239"/>
      <c r="C31" s="65" t="s">
        <v>5</v>
      </c>
      <c r="D31" s="218"/>
      <c r="E31" s="235"/>
      <c r="F31" s="69" t="s">
        <v>50</v>
      </c>
      <c r="G31" s="215"/>
      <c r="H31" s="37" t="s">
        <v>17</v>
      </c>
      <c r="I31" s="30">
        <v>60</v>
      </c>
      <c r="J31" s="31"/>
    </row>
    <row r="32" spans="1:10" s="8" customFormat="1" ht="47.25" customHeight="1" x14ac:dyDescent="0.25">
      <c r="A32" s="63" t="str">
        <f>IF(I32&lt;61,MAX($A$8:A31)+1,"")</f>
        <v/>
      </c>
      <c r="B32" s="239"/>
      <c r="C32" s="65" t="s">
        <v>5</v>
      </c>
      <c r="D32" s="218"/>
      <c r="E32" s="235"/>
      <c r="F32" s="69" t="s">
        <v>50</v>
      </c>
      <c r="G32" s="215"/>
      <c r="H32" s="37" t="s">
        <v>18</v>
      </c>
      <c r="I32" s="30">
        <v>90</v>
      </c>
      <c r="J32" s="31"/>
    </row>
    <row r="33" spans="1:10" s="8" customFormat="1" ht="50.25" customHeight="1" x14ac:dyDescent="0.25">
      <c r="A33" s="63">
        <f>IF(I33&lt;61,MAX($A$8:A32)+1,"")</f>
        <v>9</v>
      </c>
      <c r="B33" s="239"/>
      <c r="C33" s="65" t="s">
        <v>5</v>
      </c>
      <c r="D33" s="218"/>
      <c r="E33" s="235"/>
      <c r="F33" s="69" t="s">
        <v>50</v>
      </c>
      <c r="G33" s="215"/>
      <c r="H33" s="37" t="s">
        <v>52</v>
      </c>
      <c r="I33" s="30">
        <v>60</v>
      </c>
      <c r="J33" s="31"/>
    </row>
    <row r="34" spans="1:10" s="8" customFormat="1" ht="45" customHeight="1" x14ac:dyDescent="0.25">
      <c r="A34" s="63">
        <f>IF(I34&lt;61,MAX($A$8:A33)+1,"")</f>
        <v>10</v>
      </c>
      <c r="B34" s="239"/>
      <c r="C34" s="65" t="s">
        <v>5</v>
      </c>
      <c r="D34" s="218"/>
      <c r="E34" s="236"/>
      <c r="F34" s="69" t="s">
        <v>50</v>
      </c>
      <c r="G34" s="215"/>
      <c r="H34" s="37" t="s">
        <v>19</v>
      </c>
      <c r="I34" s="30">
        <v>60</v>
      </c>
      <c r="J34" s="31"/>
    </row>
    <row r="35" spans="1:10" s="8" customFormat="1" ht="25.5" customHeight="1" x14ac:dyDescent="0.25">
      <c r="A35" s="63" t="str">
        <f>IF(I35&lt;61,MAX($A$8:A34)+1,"")</f>
        <v/>
      </c>
      <c r="B35" s="239"/>
      <c r="C35" s="65" t="s">
        <v>5</v>
      </c>
      <c r="D35" s="218"/>
      <c r="E35" s="234" t="s">
        <v>51</v>
      </c>
      <c r="F35" s="69" t="s">
        <v>51</v>
      </c>
      <c r="G35" s="215">
        <f>IF(SUM(I35,I37)=0,"",AVERAGE(I35:I37))</f>
        <v>90</v>
      </c>
      <c r="H35" s="37" t="s">
        <v>20</v>
      </c>
      <c r="I35" s="30">
        <v>100</v>
      </c>
      <c r="J35" s="31"/>
    </row>
    <row r="36" spans="1:10" s="8" customFormat="1" ht="46.5" customHeight="1" x14ac:dyDescent="0.25">
      <c r="A36" s="63" t="str">
        <f>IF(I36&lt;61,MAX($A$8:A35)+1,"")</f>
        <v/>
      </c>
      <c r="B36" s="239"/>
      <c r="C36" s="65" t="s">
        <v>5</v>
      </c>
      <c r="D36" s="218"/>
      <c r="E36" s="235"/>
      <c r="F36" s="69" t="s">
        <v>51</v>
      </c>
      <c r="G36" s="215"/>
      <c r="H36" s="37" t="s">
        <v>53</v>
      </c>
      <c r="I36" s="30">
        <v>90</v>
      </c>
      <c r="J36" s="31"/>
    </row>
    <row r="37" spans="1:10" s="8" customFormat="1" ht="40.5" customHeight="1" x14ac:dyDescent="0.25">
      <c r="A37" s="63" t="str">
        <f>IF(I37&lt;61,MAX($A$8:A36)+1,"")</f>
        <v/>
      </c>
      <c r="B37" s="239"/>
      <c r="C37" s="65" t="s">
        <v>5</v>
      </c>
      <c r="D37" s="218"/>
      <c r="E37" s="236"/>
      <c r="F37" s="69" t="s">
        <v>51</v>
      </c>
      <c r="G37" s="215"/>
      <c r="H37" s="37" t="s">
        <v>98</v>
      </c>
      <c r="I37" s="30">
        <v>80</v>
      </c>
      <c r="J37" s="31"/>
    </row>
    <row r="38" spans="1:10" s="8" customFormat="1" ht="37.5" customHeight="1" x14ac:dyDescent="0.25">
      <c r="A38" s="63">
        <f>IF(I38&lt;61,MAX($A$8:A37)+1,"")</f>
        <v>11</v>
      </c>
      <c r="B38" s="239"/>
      <c r="C38" s="65" t="s">
        <v>5</v>
      </c>
      <c r="D38" s="218"/>
      <c r="E38" s="234" t="s">
        <v>54</v>
      </c>
      <c r="F38" s="69" t="s">
        <v>54</v>
      </c>
      <c r="G38" s="215">
        <f>IF(SUM(I38:I40)=0,"",AVERAGE(I38:I40))</f>
        <v>70</v>
      </c>
      <c r="H38" s="37" t="s">
        <v>21</v>
      </c>
      <c r="I38" s="30">
        <v>40</v>
      </c>
      <c r="J38" s="31"/>
    </row>
    <row r="39" spans="1:10" s="8" customFormat="1" ht="36" customHeight="1" x14ac:dyDescent="0.25">
      <c r="A39" s="63" t="str">
        <f>IF(I39&lt;61,MAX($A$8:A38)+1,"")</f>
        <v/>
      </c>
      <c r="B39" s="239"/>
      <c r="C39" s="65" t="s">
        <v>5</v>
      </c>
      <c r="D39" s="218"/>
      <c r="E39" s="235"/>
      <c r="F39" s="69" t="s">
        <v>54</v>
      </c>
      <c r="G39" s="215"/>
      <c r="H39" s="37" t="s">
        <v>9</v>
      </c>
      <c r="I39" s="30">
        <v>75</v>
      </c>
      <c r="J39" s="31"/>
    </row>
    <row r="40" spans="1:10" s="8" customFormat="1" ht="51" customHeight="1" x14ac:dyDescent="0.25">
      <c r="A40" s="63" t="str">
        <f>IF(I40&lt;61,MAX($A$8:A39)+1,"")</f>
        <v/>
      </c>
      <c r="B40" s="239"/>
      <c r="C40" s="65" t="s">
        <v>5</v>
      </c>
      <c r="D40" s="218"/>
      <c r="E40" s="236"/>
      <c r="F40" s="69" t="s">
        <v>54</v>
      </c>
      <c r="G40" s="215"/>
      <c r="H40" s="37" t="s">
        <v>22</v>
      </c>
      <c r="I40" s="30">
        <v>95</v>
      </c>
      <c r="J40" s="31"/>
    </row>
    <row r="41" spans="1:10" s="8" customFormat="1" ht="57.75" customHeight="1" x14ac:dyDescent="0.25">
      <c r="A41" s="63" t="str">
        <f>IF(I41&lt;61,MAX($A$8:A40)+1,"")</f>
        <v/>
      </c>
      <c r="B41" s="239"/>
      <c r="C41" s="65" t="s">
        <v>5</v>
      </c>
      <c r="D41" s="218"/>
      <c r="E41" s="234" t="s">
        <v>55</v>
      </c>
      <c r="F41" s="69" t="s">
        <v>55</v>
      </c>
      <c r="G41" s="215">
        <f>IF(SUM(I41:I43)=0,"",AVERAGE(I41:I43))</f>
        <v>84.666666666666671</v>
      </c>
      <c r="H41" s="37" t="s">
        <v>99</v>
      </c>
      <c r="I41" s="30">
        <v>85</v>
      </c>
      <c r="J41" s="31"/>
    </row>
    <row r="42" spans="1:10" s="8" customFormat="1" ht="48.75" customHeight="1" x14ac:dyDescent="0.25">
      <c r="A42" s="63" t="str">
        <f>IF(I42&lt;61,MAX($A$8:A41)+1,"")</f>
        <v/>
      </c>
      <c r="B42" s="239"/>
      <c r="C42" s="65" t="s">
        <v>5</v>
      </c>
      <c r="D42" s="218"/>
      <c r="E42" s="235"/>
      <c r="F42" s="69" t="s">
        <v>55</v>
      </c>
      <c r="G42" s="215"/>
      <c r="H42" s="37" t="s">
        <v>23</v>
      </c>
      <c r="I42" s="30">
        <v>75</v>
      </c>
      <c r="J42" s="31"/>
    </row>
    <row r="43" spans="1:10" s="8" customFormat="1" ht="50.25" customHeight="1" x14ac:dyDescent="0.25">
      <c r="A43" s="63" t="str">
        <f>IF(I43&lt;61,MAX($A$8:A42)+1,"")</f>
        <v/>
      </c>
      <c r="B43" s="239"/>
      <c r="C43" s="65" t="s">
        <v>5</v>
      </c>
      <c r="D43" s="218"/>
      <c r="E43" s="236"/>
      <c r="F43" s="69" t="s">
        <v>55</v>
      </c>
      <c r="G43" s="215"/>
      <c r="H43" s="37" t="s">
        <v>24</v>
      </c>
      <c r="I43" s="30">
        <v>94</v>
      </c>
      <c r="J43" s="31"/>
    </row>
    <row r="44" spans="1:10" s="8" customFormat="1" ht="30.75" customHeight="1" x14ac:dyDescent="0.25">
      <c r="A44" s="63" t="str">
        <f>IF(I44&lt;61,MAX($A$8:A43)+1,"")</f>
        <v/>
      </c>
      <c r="B44" s="239"/>
      <c r="C44" s="65" t="s">
        <v>5</v>
      </c>
      <c r="D44" s="218"/>
      <c r="E44" s="228" t="s">
        <v>56</v>
      </c>
      <c r="F44" s="70" t="s">
        <v>56</v>
      </c>
      <c r="G44" s="215">
        <f>IF(SUM(I44:I54)=0,"",AVERAGE(I44:I55))</f>
        <v>81</v>
      </c>
      <c r="H44" s="37" t="s">
        <v>100</v>
      </c>
      <c r="I44" s="30">
        <v>85</v>
      </c>
      <c r="J44" s="33"/>
    </row>
    <row r="45" spans="1:10" s="8" customFormat="1" ht="60.75" customHeight="1" x14ac:dyDescent="0.25">
      <c r="A45" s="63" t="str">
        <f>IF(I45&lt;61,MAX($A$8:A44)+1,"")</f>
        <v/>
      </c>
      <c r="B45" s="239"/>
      <c r="C45" s="65" t="s">
        <v>5</v>
      </c>
      <c r="D45" s="218"/>
      <c r="E45" s="229"/>
      <c r="F45" s="70" t="s">
        <v>56</v>
      </c>
      <c r="G45" s="215"/>
      <c r="H45" s="37" t="s">
        <v>27</v>
      </c>
      <c r="I45" s="30">
        <v>70</v>
      </c>
      <c r="J45" s="33"/>
    </row>
    <row r="46" spans="1:10" s="8" customFormat="1" ht="47.25" customHeight="1" x14ac:dyDescent="0.25">
      <c r="A46" s="63">
        <f>IF(I46&lt;61,MAX($A$8:A45)+1,"")</f>
        <v>12</v>
      </c>
      <c r="B46" s="239"/>
      <c r="C46" s="65" t="s">
        <v>5</v>
      </c>
      <c r="D46" s="218"/>
      <c r="E46" s="229"/>
      <c r="F46" s="70" t="s">
        <v>56</v>
      </c>
      <c r="G46" s="215"/>
      <c r="H46" s="37" t="s">
        <v>25</v>
      </c>
      <c r="I46" s="30">
        <v>42</v>
      </c>
      <c r="J46" s="33"/>
    </row>
    <row r="47" spans="1:10" s="8" customFormat="1" ht="57.75" customHeight="1" x14ac:dyDescent="0.25">
      <c r="A47" s="63" t="str">
        <f>IF(I47&lt;61,MAX($A$8:A46)+1,"")</f>
        <v/>
      </c>
      <c r="B47" s="239"/>
      <c r="C47" s="65" t="s">
        <v>5</v>
      </c>
      <c r="D47" s="218"/>
      <c r="E47" s="229"/>
      <c r="F47" s="70" t="s">
        <v>56</v>
      </c>
      <c r="G47" s="215"/>
      <c r="H47" s="37" t="s">
        <v>28</v>
      </c>
      <c r="I47" s="30">
        <v>75</v>
      </c>
      <c r="J47" s="33"/>
    </row>
    <row r="48" spans="1:10" s="8" customFormat="1" ht="45.75" customHeight="1" x14ac:dyDescent="0.25">
      <c r="A48" s="63" t="str">
        <f>IF(I48&lt;61,MAX($A$8:A47)+1,"")</f>
        <v/>
      </c>
      <c r="B48" s="239"/>
      <c r="C48" s="65" t="s">
        <v>5</v>
      </c>
      <c r="D48" s="218"/>
      <c r="E48" s="229"/>
      <c r="F48" s="70" t="s">
        <v>56</v>
      </c>
      <c r="G48" s="215"/>
      <c r="H48" s="37" t="s">
        <v>101</v>
      </c>
      <c r="I48" s="30">
        <v>70</v>
      </c>
      <c r="J48" s="33"/>
    </row>
    <row r="49" spans="1:10" s="8" customFormat="1" ht="34.5" customHeight="1" x14ac:dyDescent="0.25">
      <c r="A49" s="63">
        <f>IF(I49&lt;61,MAX($A$8:A48)+1,"")</f>
        <v>13</v>
      </c>
      <c r="B49" s="239"/>
      <c r="C49" s="65" t="s">
        <v>5</v>
      </c>
      <c r="D49" s="218"/>
      <c r="E49" s="229"/>
      <c r="F49" s="70" t="s">
        <v>56</v>
      </c>
      <c r="G49" s="215"/>
      <c r="H49" s="37" t="s">
        <v>102</v>
      </c>
      <c r="I49" s="30">
        <v>60</v>
      </c>
      <c r="J49" s="33"/>
    </row>
    <row r="50" spans="1:10" s="8" customFormat="1" ht="36" customHeight="1" x14ac:dyDescent="0.25">
      <c r="A50" s="63" t="str">
        <f>IF(I50&lt;61,MAX($A$8:A49)+1,"")</f>
        <v/>
      </c>
      <c r="B50" s="239"/>
      <c r="C50" s="65" t="s">
        <v>5</v>
      </c>
      <c r="D50" s="218"/>
      <c r="E50" s="229"/>
      <c r="F50" s="70" t="s">
        <v>56</v>
      </c>
      <c r="G50" s="215"/>
      <c r="H50" s="37" t="s">
        <v>32</v>
      </c>
      <c r="I50" s="30">
        <v>95</v>
      </c>
      <c r="J50" s="33"/>
    </row>
    <row r="51" spans="1:10" s="8" customFormat="1" ht="55.5" customHeight="1" x14ac:dyDescent="0.25">
      <c r="A51" s="63" t="str">
        <f>IF(I51&lt;61,MAX($A$8:A50)+1,"")</f>
        <v/>
      </c>
      <c r="B51" s="239"/>
      <c r="C51" s="65" t="s">
        <v>5</v>
      </c>
      <c r="D51" s="218"/>
      <c r="E51" s="229"/>
      <c r="F51" s="70" t="s">
        <v>56</v>
      </c>
      <c r="G51" s="215"/>
      <c r="H51" s="37" t="s">
        <v>29</v>
      </c>
      <c r="I51" s="30">
        <v>85</v>
      </c>
      <c r="J51" s="33"/>
    </row>
    <row r="52" spans="1:10" s="8" customFormat="1" ht="21" customHeight="1" x14ac:dyDescent="0.25">
      <c r="A52" s="63" t="str">
        <f>IF(I52&lt;61,MAX($A$8:A51)+1,"")</f>
        <v/>
      </c>
      <c r="B52" s="239"/>
      <c r="C52" s="65" t="s">
        <v>5</v>
      </c>
      <c r="D52" s="218"/>
      <c r="E52" s="229"/>
      <c r="F52" s="70" t="s">
        <v>56</v>
      </c>
      <c r="G52" s="215"/>
      <c r="H52" s="37" t="s">
        <v>31</v>
      </c>
      <c r="I52" s="30">
        <v>100</v>
      </c>
      <c r="J52" s="33"/>
    </row>
    <row r="53" spans="1:10" s="8" customFormat="1" ht="31.5" customHeight="1" x14ac:dyDescent="0.25">
      <c r="A53" s="63" t="str">
        <f>IF(I53&lt;61,MAX($A$8:A52)+1,"")</f>
        <v/>
      </c>
      <c r="B53" s="239"/>
      <c r="C53" s="65" t="s">
        <v>5</v>
      </c>
      <c r="D53" s="218"/>
      <c r="E53" s="229"/>
      <c r="F53" s="70" t="s">
        <v>56</v>
      </c>
      <c r="G53" s="215"/>
      <c r="H53" s="37" t="s">
        <v>103</v>
      </c>
      <c r="I53" s="30">
        <v>90</v>
      </c>
      <c r="J53" s="33"/>
    </row>
    <row r="54" spans="1:10" s="8" customFormat="1" ht="28.5" customHeight="1" x14ac:dyDescent="0.25">
      <c r="A54" s="63" t="str">
        <f>IF(I54&lt;61,MAX($A$8:A53)+1,"")</f>
        <v/>
      </c>
      <c r="B54" s="239"/>
      <c r="C54" s="65" t="s">
        <v>5</v>
      </c>
      <c r="D54" s="218"/>
      <c r="E54" s="229"/>
      <c r="F54" s="70" t="s">
        <v>56</v>
      </c>
      <c r="G54" s="215"/>
      <c r="H54" s="37" t="s">
        <v>30</v>
      </c>
      <c r="I54" s="30">
        <v>100</v>
      </c>
      <c r="J54" s="33"/>
    </row>
    <row r="55" spans="1:10" s="8" customFormat="1" ht="58.5" customHeight="1" x14ac:dyDescent="0.25">
      <c r="A55" s="63" t="str">
        <f>IF(I55&lt;61,MAX($A$8:A54)+1,"")</f>
        <v/>
      </c>
      <c r="B55" s="240"/>
      <c r="C55" s="65" t="s">
        <v>5</v>
      </c>
      <c r="D55" s="232"/>
      <c r="E55" s="230"/>
      <c r="F55" s="70" t="s">
        <v>56</v>
      </c>
      <c r="G55" s="215"/>
      <c r="H55" s="37" t="s">
        <v>59</v>
      </c>
      <c r="I55" s="30">
        <v>100</v>
      </c>
      <c r="J55" s="33"/>
    </row>
    <row r="56" spans="1:10" s="8" customFormat="1" ht="23.25" customHeight="1" x14ac:dyDescent="0.25">
      <c r="A56" s="63" t="str">
        <f>IF(I56&lt;61,MAX($A$8:A55)+1,"")</f>
        <v/>
      </c>
      <c r="B56" s="212" t="s">
        <v>58</v>
      </c>
      <c r="C56" s="66" t="s">
        <v>58</v>
      </c>
      <c r="D56" s="233">
        <f>IF(SUM(I56:I61)=0,"",AVERAGE(I56:I64))</f>
        <v>76.666666666666671</v>
      </c>
      <c r="E56" s="234" t="s">
        <v>60</v>
      </c>
      <c r="F56" s="69" t="s">
        <v>60</v>
      </c>
      <c r="G56" s="215">
        <f>IF(SUM(I56:I61)=0,"",AVERAGE(I56:I64))</f>
        <v>76.666666666666671</v>
      </c>
      <c r="H56" s="37" t="s">
        <v>41</v>
      </c>
      <c r="I56" s="30">
        <v>80</v>
      </c>
      <c r="J56" s="31"/>
    </row>
    <row r="57" spans="1:10" s="8" customFormat="1" ht="34.5" customHeight="1" x14ac:dyDescent="0.25">
      <c r="A57" s="63" t="str">
        <f>IF(I57&lt;61,MAX($A$8:A56)+1,"")</f>
        <v/>
      </c>
      <c r="B57" s="213"/>
      <c r="C57" s="66" t="s">
        <v>58</v>
      </c>
      <c r="D57" s="226"/>
      <c r="E57" s="235"/>
      <c r="F57" s="69" t="s">
        <v>60</v>
      </c>
      <c r="G57" s="215"/>
      <c r="H57" s="37" t="s">
        <v>26</v>
      </c>
      <c r="I57" s="30">
        <v>65</v>
      </c>
      <c r="J57" s="31"/>
    </row>
    <row r="58" spans="1:10" s="8" customFormat="1" ht="141" customHeight="1" x14ac:dyDescent="0.25">
      <c r="A58" s="63">
        <f>IF(I58&lt;61,MAX($A$8:A57)+1,"")</f>
        <v>14</v>
      </c>
      <c r="B58" s="213"/>
      <c r="C58" s="66" t="s">
        <v>58</v>
      </c>
      <c r="D58" s="226"/>
      <c r="E58" s="235"/>
      <c r="F58" s="69" t="s">
        <v>60</v>
      </c>
      <c r="G58" s="215"/>
      <c r="H58" s="37" t="s">
        <v>104</v>
      </c>
      <c r="I58" s="30">
        <v>60</v>
      </c>
      <c r="J58" s="31"/>
    </row>
    <row r="59" spans="1:10" s="8" customFormat="1" ht="42" customHeight="1" x14ac:dyDescent="0.25">
      <c r="A59" s="63">
        <f>IF(I59&lt;61,MAX($A$8:A58)+1,"")</f>
        <v>15</v>
      </c>
      <c r="B59" s="213"/>
      <c r="C59" s="66" t="s">
        <v>58</v>
      </c>
      <c r="D59" s="226"/>
      <c r="E59" s="235"/>
      <c r="F59" s="69" t="s">
        <v>60</v>
      </c>
      <c r="G59" s="215"/>
      <c r="H59" s="37" t="s">
        <v>33</v>
      </c>
      <c r="I59" s="30">
        <v>60</v>
      </c>
      <c r="J59" s="31"/>
    </row>
    <row r="60" spans="1:10" s="8" customFormat="1" ht="64.5" customHeight="1" x14ac:dyDescent="0.25">
      <c r="A60" s="63" t="str">
        <f>IF(I60&lt;61,MAX($A$8:A59)+1,"")</f>
        <v/>
      </c>
      <c r="B60" s="213"/>
      <c r="C60" s="66" t="s">
        <v>58</v>
      </c>
      <c r="D60" s="226"/>
      <c r="E60" s="235"/>
      <c r="F60" s="69" t="s">
        <v>60</v>
      </c>
      <c r="G60" s="215"/>
      <c r="H60" s="37" t="s">
        <v>34</v>
      </c>
      <c r="I60" s="30">
        <v>65</v>
      </c>
      <c r="J60" s="31"/>
    </row>
    <row r="61" spans="1:10" s="8" customFormat="1" ht="40.5" customHeight="1" x14ac:dyDescent="0.25">
      <c r="A61" s="63" t="str">
        <f>IF(I61&lt;61,MAX($A$8:A60)+1,"")</f>
        <v/>
      </c>
      <c r="B61" s="213"/>
      <c r="C61" s="66" t="s">
        <v>58</v>
      </c>
      <c r="D61" s="226"/>
      <c r="E61" s="235"/>
      <c r="F61" s="69" t="s">
        <v>60</v>
      </c>
      <c r="G61" s="215"/>
      <c r="H61" s="37" t="s">
        <v>35</v>
      </c>
      <c r="I61" s="30">
        <v>70</v>
      </c>
      <c r="J61" s="31"/>
    </row>
    <row r="62" spans="1:10" s="8" customFormat="1" ht="53.25" customHeight="1" x14ac:dyDescent="0.25">
      <c r="A62" s="63" t="str">
        <f>IF(I62&lt;61,MAX($A$8:A61)+1,"")</f>
        <v/>
      </c>
      <c r="B62" s="213"/>
      <c r="C62" s="66" t="s">
        <v>58</v>
      </c>
      <c r="D62" s="226"/>
      <c r="E62" s="235"/>
      <c r="F62" s="69" t="s">
        <v>60</v>
      </c>
      <c r="G62" s="215"/>
      <c r="H62" s="38" t="s">
        <v>36</v>
      </c>
      <c r="I62" s="30">
        <v>100</v>
      </c>
      <c r="J62" s="31"/>
    </row>
    <row r="63" spans="1:10" s="8" customFormat="1" ht="40.5" customHeight="1" x14ac:dyDescent="0.25">
      <c r="A63" s="63" t="str">
        <f>IF(I63&lt;61,MAX($A$8:A62)+1,"")</f>
        <v/>
      </c>
      <c r="B63" s="213"/>
      <c r="C63" s="66" t="s">
        <v>58</v>
      </c>
      <c r="D63" s="226"/>
      <c r="E63" s="235"/>
      <c r="F63" s="69" t="s">
        <v>60</v>
      </c>
      <c r="G63" s="215"/>
      <c r="H63" s="37" t="s">
        <v>38</v>
      </c>
      <c r="I63" s="30">
        <v>100</v>
      </c>
      <c r="J63" s="31"/>
    </row>
    <row r="64" spans="1:10" s="8" customFormat="1" ht="40.5" customHeight="1" x14ac:dyDescent="0.25">
      <c r="A64" s="63" t="str">
        <f>IF(I64&lt;61,MAX($A$8:A63)+1,"")</f>
        <v/>
      </c>
      <c r="B64" s="214"/>
      <c r="C64" s="66" t="s">
        <v>58</v>
      </c>
      <c r="D64" s="227"/>
      <c r="E64" s="236"/>
      <c r="F64" s="69" t="s">
        <v>60</v>
      </c>
      <c r="G64" s="215"/>
      <c r="H64" s="37" t="s">
        <v>40</v>
      </c>
      <c r="I64" s="30">
        <v>90</v>
      </c>
      <c r="J64" s="31"/>
    </row>
    <row r="65" spans="1:10" s="8" customFormat="1" ht="54" customHeight="1" x14ac:dyDescent="0.25">
      <c r="A65" s="63" t="str">
        <f>IF(I65&lt;61,MAX($A$8:A64)+1,"")</f>
        <v/>
      </c>
      <c r="B65" s="212" t="s">
        <v>57</v>
      </c>
      <c r="C65" s="66" t="s">
        <v>57</v>
      </c>
      <c r="D65" s="217">
        <f>IF(SUM(I65:I69)=0,"",AVERAGE(I65:I69))</f>
        <v>90</v>
      </c>
      <c r="E65" s="234" t="s">
        <v>76</v>
      </c>
      <c r="F65" s="69" t="s">
        <v>76</v>
      </c>
      <c r="G65" s="215">
        <f>IF(SUM(I65:I69)=0,"",AVERAGE(I65:I69))</f>
        <v>90</v>
      </c>
      <c r="H65" s="37" t="s">
        <v>37</v>
      </c>
      <c r="I65" s="30">
        <v>90</v>
      </c>
      <c r="J65" s="31"/>
    </row>
    <row r="66" spans="1:10" s="8" customFormat="1" ht="45" customHeight="1" x14ac:dyDescent="0.25">
      <c r="A66" s="63" t="str">
        <f>IF(I66&lt;61,MAX($A$8:A65)+1,"")</f>
        <v/>
      </c>
      <c r="B66" s="213"/>
      <c r="C66" s="66" t="s">
        <v>57</v>
      </c>
      <c r="D66" s="218"/>
      <c r="E66" s="235"/>
      <c r="F66" s="69" t="s">
        <v>76</v>
      </c>
      <c r="G66" s="215"/>
      <c r="H66" s="38" t="s">
        <v>39</v>
      </c>
      <c r="I66" s="30">
        <v>80</v>
      </c>
      <c r="J66" s="31"/>
    </row>
    <row r="67" spans="1:10" s="8" customFormat="1" ht="41.25" customHeight="1" x14ac:dyDescent="0.25">
      <c r="A67" s="63" t="str">
        <f>IF(I67&lt;61,MAX($A$8:A66)+1,"")</f>
        <v/>
      </c>
      <c r="B67" s="213"/>
      <c r="C67" s="66" t="s">
        <v>57</v>
      </c>
      <c r="D67" s="218"/>
      <c r="E67" s="235"/>
      <c r="F67" s="69" t="s">
        <v>76</v>
      </c>
      <c r="G67" s="215"/>
      <c r="H67" s="38" t="s">
        <v>79</v>
      </c>
      <c r="I67" s="30">
        <v>90</v>
      </c>
      <c r="J67" s="31"/>
    </row>
    <row r="68" spans="1:10" s="8" customFormat="1" ht="45.75" customHeight="1" x14ac:dyDescent="0.25">
      <c r="A68" s="63" t="str">
        <f>IF(I68&lt;61,MAX($A$8:A67)+1,"")</f>
        <v/>
      </c>
      <c r="B68" s="213"/>
      <c r="C68" s="66" t="s">
        <v>57</v>
      </c>
      <c r="D68" s="218"/>
      <c r="E68" s="235"/>
      <c r="F68" s="69" t="s">
        <v>76</v>
      </c>
      <c r="G68" s="215"/>
      <c r="H68" s="38" t="s">
        <v>78</v>
      </c>
      <c r="I68" s="30">
        <v>100</v>
      </c>
      <c r="J68" s="31"/>
    </row>
    <row r="69" spans="1:10" s="8" customFormat="1" ht="57" customHeight="1" thickBot="1" x14ac:dyDescent="0.3">
      <c r="A69" s="63" t="str">
        <f>IF(I69&lt;61,MAX($A$8:A68)+1,"")</f>
        <v/>
      </c>
      <c r="B69" s="214"/>
      <c r="C69" s="66" t="s">
        <v>57</v>
      </c>
      <c r="D69" s="219"/>
      <c r="E69" s="237"/>
      <c r="F69" s="69" t="s">
        <v>76</v>
      </c>
      <c r="G69" s="216"/>
      <c r="H69" s="39" t="s">
        <v>105</v>
      </c>
      <c r="I69" s="30">
        <v>90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31"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77.081967213114751</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72.547619047619051</v>
      </c>
      <c r="G35" s="49"/>
      <c r="H35" s="49"/>
      <c r="I35" s="49"/>
      <c r="J35" s="49"/>
      <c r="K35" s="49"/>
      <c r="L35" s="49"/>
      <c r="M35" s="54"/>
    </row>
    <row r="36" spans="1:13" s="8" customFormat="1" x14ac:dyDescent="0.25">
      <c r="A36" s="49"/>
      <c r="B36" s="53"/>
      <c r="C36" s="49"/>
      <c r="D36" s="49" t="str">
        <f>AUTODIAGNÓSTICO!B28</f>
        <v>EJECUTAR</v>
      </c>
      <c r="E36" s="49">
        <v>100</v>
      </c>
      <c r="F36" s="49">
        <f>AUTODIAGNÓSTICO!D28</f>
        <v>79.142857142857139</v>
      </c>
      <c r="G36" s="49"/>
      <c r="H36" s="49"/>
      <c r="I36" s="49"/>
      <c r="J36" s="49"/>
      <c r="K36" s="49"/>
      <c r="L36" s="49"/>
      <c r="M36" s="54"/>
    </row>
    <row r="37" spans="1:13" s="8" customFormat="1" x14ac:dyDescent="0.25">
      <c r="A37" s="49"/>
      <c r="B37" s="53"/>
      <c r="C37" s="49"/>
      <c r="D37" s="49" t="str">
        <f>AUTODIAGNÓSTICO!B56</f>
        <v>VERIFICAR</v>
      </c>
      <c r="E37" s="49">
        <v>100</v>
      </c>
      <c r="F37" s="49">
        <f>AUTODIAGNÓSTICO!D56</f>
        <v>76.666666666666671</v>
      </c>
      <c r="G37" s="49"/>
      <c r="H37" s="49"/>
      <c r="I37" s="49"/>
      <c r="J37" s="49"/>
      <c r="K37" s="49"/>
      <c r="L37" s="49"/>
      <c r="M37" s="54"/>
    </row>
    <row r="38" spans="1:13" s="8" customFormat="1" x14ac:dyDescent="0.25">
      <c r="A38" s="49"/>
      <c r="B38" s="53"/>
      <c r="C38" s="49"/>
      <c r="D38" s="49" t="str">
        <f>AUTODIAGNÓSTICO!B65</f>
        <v>ACTUAR</v>
      </c>
      <c r="E38" s="49">
        <v>100</v>
      </c>
      <c r="F38" s="49">
        <f>AUTODIAGNÓSTICO!D65</f>
        <v>90</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82</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81.666666666666671</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63.5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57</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78.571428571428569</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72.857142857142861</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90</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70</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84.666666666666671</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81</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76.666666666666671</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90</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254003000526</v>
      </c>
      <c r="D11" s="269"/>
      <c r="E11" s="21">
        <f>AUTODIAGNÓSTICO!I6</f>
        <v>77.081967213114751</v>
      </c>
      <c r="F11" s="22"/>
    </row>
    <row r="12" spans="2:6" s="8" customFormat="1" ht="45" customHeight="1" thickBot="1" x14ac:dyDescent="0.3">
      <c r="B12" s="12"/>
      <c r="C12" s="270"/>
      <c r="D12" s="271"/>
      <c r="E12" s="23" t="str">
        <f>IF(E11="","",IF(E11&lt;=50,"NIVEL INICIAL",IF(E11&lt;=80,"NIVEL CONSOLIDACIÓN","NIVEL PERFECCIONAMIENTO")))</f>
        <v>NIVEL CONSOLIDACIÓN</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E17" sqref="E17"/>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t="s">
        <v>227</v>
      </c>
      <c r="B9" s="277"/>
      <c r="C9" s="278"/>
      <c r="D9" s="297" t="s">
        <v>222</v>
      </c>
      <c r="E9" s="297"/>
      <c r="F9" s="285" t="s">
        <v>223</v>
      </c>
      <c r="G9" s="286"/>
      <c r="H9" s="286" t="s">
        <v>224</v>
      </c>
      <c r="I9" s="291" t="s">
        <v>225</v>
      </c>
      <c r="J9" s="292"/>
      <c r="K9" s="301">
        <v>2024</v>
      </c>
      <c r="L9" s="300">
        <v>2025</v>
      </c>
      <c r="M9" s="78"/>
      <c r="N9">
        <v>2028</v>
      </c>
      <c r="O9">
        <v>2028</v>
      </c>
    </row>
    <row r="10" spans="1:15" x14ac:dyDescent="0.25">
      <c r="A10" s="279"/>
      <c r="B10" s="280"/>
      <c r="C10" s="281"/>
      <c r="D10" s="298"/>
      <c r="E10" s="298"/>
      <c r="F10" s="287"/>
      <c r="G10" s="288"/>
      <c r="H10" s="288"/>
      <c r="I10" s="293"/>
      <c r="J10" s="294"/>
      <c r="K10" s="301"/>
      <c r="L10" s="301"/>
      <c r="M10" s="78"/>
      <c r="N10">
        <v>2029</v>
      </c>
      <c r="O10">
        <v>2029</v>
      </c>
    </row>
    <row r="11" spans="1:15" x14ac:dyDescent="0.25">
      <c r="A11" s="279"/>
      <c r="B11" s="280"/>
      <c r="C11" s="281"/>
      <c r="D11" s="298"/>
      <c r="E11" s="298"/>
      <c r="F11" s="287"/>
      <c r="G11" s="288"/>
      <c r="H11" s="288"/>
      <c r="I11" s="293" t="s">
        <v>228</v>
      </c>
      <c r="J11" s="294"/>
      <c r="K11" s="301"/>
      <c r="L11" s="301"/>
      <c r="M11" s="78"/>
      <c r="N11">
        <v>2030</v>
      </c>
      <c r="O11">
        <v>2030</v>
      </c>
    </row>
    <row r="12" spans="1:15" x14ac:dyDescent="0.25">
      <c r="A12" s="279"/>
      <c r="B12" s="280"/>
      <c r="C12" s="281"/>
      <c r="D12" s="298"/>
      <c r="E12" s="298"/>
      <c r="F12" s="287"/>
      <c r="G12" s="288"/>
      <c r="H12" s="288"/>
      <c r="I12" s="293"/>
      <c r="J12" s="294"/>
      <c r="K12" s="301"/>
      <c r="L12" s="301"/>
      <c r="M12" s="78"/>
      <c r="N12">
        <v>2031</v>
      </c>
      <c r="O12">
        <v>2031</v>
      </c>
    </row>
    <row r="13" spans="1:15" ht="15.75" thickBot="1" x14ac:dyDescent="0.3">
      <c r="A13" s="282"/>
      <c r="B13" s="283"/>
      <c r="C13" s="284"/>
      <c r="D13" s="299"/>
      <c r="E13" s="299"/>
      <c r="F13" s="289"/>
      <c r="G13" s="290"/>
      <c r="H13" s="290"/>
      <c r="I13" s="295" t="s">
        <v>229</v>
      </c>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90" x14ac:dyDescent="0.25">
      <c r="A16" s="47">
        <v>1</v>
      </c>
      <c r="B16" s="48" t="str">
        <f>VLOOKUP(A16,AUTODIAGNÓSTICO!$A$9:$J$69,3,0)</f>
        <v>PLANEAR</v>
      </c>
      <c r="C16" s="48" t="str">
        <f>VLOOKUP(A16,AUTODIAGNÓSTICO!A9:J69,6,0)</f>
        <v>Identificar espacios de articulación y cooperación para la rendición de cuentas</v>
      </c>
      <c r="D16" s="48" t="str">
        <f>VLOOKUP(A16,AUTODIAGNÓSTICO!A9:J69,8,0)</f>
        <v>Establecer temas e informes, mecanismos de interlocución y retroalimentación para articular la intervención en el proceso de rendición de cuentas.</v>
      </c>
      <c r="E16" s="75">
        <f>VLOOKUP(A16,AUTODIAGNÓSTICO!$A$9:$J$69,9,0)</f>
        <v>50</v>
      </c>
      <c r="F16" s="45" t="s">
        <v>230</v>
      </c>
      <c r="G16" s="45" t="s">
        <v>231</v>
      </c>
      <c r="H16" s="45" t="s">
        <v>232</v>
      </c>
      <c r="I16" s="45" t="s">
        <v>233</v>
      </c>
      <c r="J16" s="45" t="s">
        <v>233</v>
      </c>
      <c r="K16" s="46">
        <v>45301</v>
      </c>
      <c r="L16" s="46">
        <v>45321</v>
      </c>
    </row>
    <row r="17" spans="1:12" ht="150" x14ac:dyDescent="0.25">
      <c r="A17" s="47">
        <v>2</v>
      </c>
      <c r="B17" s="48" t="str">
        <f>VLOOKUP(A17,AUTODIAGNÓSTICO!$A$9:$J$69,3,0)</f>
        <v>PLANEAR</v>
      </c>
      <c r="C17" s="48" t="str">
        <f>VLOOKUP(A17,AUTODIAGNÓSTICO!A10:J70,6,0)</f>
        <v>Construir la estrategia de rendición de cuentas
 Paso 1. 
Identificación de los espacios de diálogo en los que la entidad rendirá cuentas</v>
      </c>
      <c r="D17" s="48" t="str">
        <f>VLOOKUP(A17,AUTODIAGNÓSTICO!A10:J70,8,0)</f>
        <v>Identificar los espacios y mecanismos de las actividades permanentes institucionales que pueden utilizarse como ejercicios de diálogo para la rendición de cuentas tales como: mesas de trabajo, foros, reuniones, etc.</v>
      </c>
      <c r="E17" s="75">
        <f>VLOOKUP(A17,AUTODIAGNÓSTICO!$A$9:$J$69,9,0)</f>
        <v>55</v>
      </c>
      <c r="F17" s="45" t="s">
        <v>234</v>
      </c>
      <c r="G17" s="45" t="s">
        <v>235</v>
      </c>
      <c r="H17" s="45" t="s">
        <v>236</v>
      </c>
      <c r="I17" s="45" t="s">
        <v>233</v>
      </c>
      <c r="J17" s="45" t="s">
        <v>233</v>
      </c>
      <c r="K17" s="46">
        <v>45301</v>
      </c>
      <c r="L17" s="46">
        <v>45321</v>
      </c>
    </row>
    <row r="18" spans="1:12" ht="150" x14ac:dyDescent="0.25">
      <c r="A18" s="47">
        <v>3</v>
      </c>
      <c r="B18" s="48" t="str">
        <f>VLOOKUP(A18,AUTODIAGNÓSTICO!$A$9:$J$69,3,0)</f>
        <v>PLANEAR</v>
      </c>
      <c r="C18" s="48" t="str">
        <f>VLOOKUP(A18,AUTODIAGNÓSTICO!A11:J71,6,0)</f>
        <v>Construir la estrategia de rendición de cuentas
 Paso 1. 
Identificación de los espacios de diálogo en los que la entidad rendirá cuentas</v>
      </c>
      <c r="D18" s="48" t="str">
        <f>VLOOKUP(A18,AUTODIAGNÓSTICO!A11:J71,8,0)</f>
        <v>Definir, de acuerdo  al diagnóstico y la priorización de programas, proyectos y servicios, los espacios de diálogo de rendición de cel establecimeitno educativo durante la vigencia.</v>
      </c>
      <c r="E18" s="75">
        <f>VLOOKUP(A18,AUTODIAGNÓSTICO!$A$9:$J$69,9,0)</f>
        <v>42</v>
      </c>
      <c r="F18" s="45" t="s">
        <v>237</v>
      </c>
      <c r="G18" s="45" t="s">
        <v>235</v>
      </c>
      <c r="H18" s="45" t="s">
        <v>236</v>
      </c>
      <c r="I18" s="45" t="s">
        <v>233</v>
      </c>
      <c r="J18" s="45" t="s">
        <v>233</v>
      </c>
      <c r="K18" s="46">
        <v>45301</v>
      </c>
      <c r="L18" s="46">
        <v>44956</v>
      </c>
    </row>
    <row r="19" spans="1:12" ht="150" x14ac:dyDescent="0.25">
      <c r="A19" s="47">
        <v>4</v>
      </c>
      <c r="B19" s="48" t="str">
        <f>VLOOKUP(A19,AUTODIAGNÓSTICO!$A$9:$J$69,3,0)</f>
        <v>PLANEAR</v>
      </c>
      <c r="C19" s="48" t="str">
        <f>VLOOKUP(A19,AUTODIAGNÓSTICO!A12:J72,6,0)</f>
        <v>Construir la estrategia de rendición de cuentas
 Paso 1. 
Identificación de los espacios de diálogo en los que la entidad rendirá cuentas</v>
      </c>
      <c r="D19" s="48" t="str">
        <f>VLOOKUP(A19,AUTODIAGNÓSTICO!A12:J72,8,0)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19" s="75">
        <f>VLOOKUP(A19,AUTODIAGNÓSTICO!$A$9:$J$69,9,0)</f>
        <v>40</v>
      </c>
      <c r="F19" s="45" t="s">
        <v>238</v>
      </c>
      <c r="G19" s="45" t="s">
        <v>239</v>
      </c>
      <c r="H19" s="45" t="s">
        <v>240</v>
      </c>
      <c r="I19" s="45" t="s">
        <v>233</v>
      </c>
      <c r="J19" s="45" t="s">
        <v>233</v>
      </c>
      <c r="K19" s="46">
        <v>44936</v>
      </c>
      <c r="L19" s="46">
        <v>45321</v>
      </c>
    </row>
    <row r="20" spans="1:12" ht="150" x14ac:dyDescent="0.25">
      <c r="A20" s="47">
        <v>5</v>
      </c>
      <c r="B20" s="48" t="str">
        <f>VLOOKUP(A20,AUTODIAGNÓSTICO!$A$9:$J$69,3,0)</f>
        <v>PLANEAR</v>
      </c>
      <c r="C20" s="48" t="str">
        <f>VLOOKUP(A20,AUTODIAGNÓSTICO!A13:J73,6,0)</f>
        <v>Construir la estrategia de rendición de cuentas
 Paso 1. 
Identificación de los espacios de diálogo en los que la entidad rendirá cuentas</v>
      </c>
      <c r="D20" s="48" t="str">
        <f>VLOOKUP(A20,AUTODIAGNÓSTICO!A13:J73,8,0)</f>
        <v xml:space="preserve">Clasificar los interlocutores que convocará a los espacios de diálogo para la rendición de cuentas, e identificar si están incluidos en al menos una de las actividades e instancias ya identificadas. </v>
      </c>
      <c r="E20" s="75">
        <f>VLOOKUP(A20,AUTODIAGNÓSTICO!$A$9:$J$69,9,0)</f>
        <v>35</v>
      </c>
      <c r="F20" s="45" t="s">
        <v>241</v>
      </c>
      <c r="G20" s="45" t="s">
        <v>242</v>
      </c>
      <c r="H20" s="45" t="s">
        <v>243</v>
      </c>
      <c r="I20" s="45" t="s">
        <v>233</v>
      </c>
      <c r="J20" s="45" t="s">
        <v>233</v>
      </c>
      <c r="K20" s="46">
        <v>45301</v>
      </c>
      <c r="L20" s="46">
        <v>45321</v>
      </c>
    </row>
    <row r="21" spans="1:12" ht="165" x14ac:dyDescent="0.25">
      <c r="A21" s="47">
        <v>6</v>
      </c>
      <c r="B21" s="48" t="str">
        <f>VLOOKUP(A21,AUTODIAGNÓSTICO!$A$9:$J$69,3,0)</f>
        <v>PLANEAR</v>
      </c>
      <c r="C21" s="48" t="str">
        <f>VLOOKUP(A21,AUTODIAGNÓSTICO!A14:J74,6,0)</f>
        <v>Construir la estrategia de rendición de cuentas 
 Paso 2. 
Definir la estrategia para implementar el ejercicio de rendición de cuentas</v>
      </c>
      <c r="D21" s="48" t="str">
        <f>VLOOKUP(A21,AUTODIAGNÓSTICO!A14:J74,8,0)</f>
        <v>Establecer los canales y mecanismos virtuales que complementarán las acciones de diálogo definidas para temas específicos y para los temas generales.</v>
      </c>
      <c r="E21" s="75">
        <f>VLOOKUP(A21,AUTODIAGNÓSTICO!$A$9:$J$69,9,0)</f>
        <v>45</v>
      </c>
      <c r="F21" s="45" t="s">
        <v>244</v>
      </c>
      <c r="G21" s="45" t="s">
        <v>245</v>
      </c>
      <c r="H21" s="45" t="s">
        <v>246</v>
      </c>
      <c r="I21" s="45" t="s">
        <v>233</v>
      </c>
      <c r="J21" s="45" t="s">
        <v>233</v>
      </c>
      <c r="K21" s="46">
        <v>45301</v>
      </c>
      <c r="L21" s="46">
        <v>45321</v>
      </c>
    </row>
    <row r="22" spans="1:12" ht="165" x14ac:dyDescent="0.25">
      <c r="A22" s="47">
        <v>7</v>
      </c>
      <c r="B22" s="48" t="str">
        <f>VLOOKUP(A22,AUTODIAGNÓSTICO!$A$9:$J$69,3,0)</f>
        <v>PLANEAR</v>
      </c>
      <c r="C22" s="48" t="str">
        <f>VLOOKUP(A22,AUTODIAGNÓSTICO!A15:J75,6,0)</f>
        <v>Construir la estrategia de rendición de cuentas 
 Paso 2. 
Definir la estrategia para implementar el ejercicio de rendición de cuentas</v>
      </c>
      <c r="D22" s="48" t="str">
        <f>VLOOKUP(A22,AUTODIAGNÓSTICO!A15:J75,8,0)</f>
        <v>Definir los roles y responsabilidades de las diferentes áreas del establecimietno educativo, en materia de rendición de cuentas</v>
      </c>
      <c r="E22" s="75">
        <f>VLOOKUP(A22,AUTODIAGNÓSTICO!$A$9:$J$69,9,0)</f>
        <v>60</v>
      </c>
      <c r="F22" s="45" t="s">
        <v>248</v>
      </c>
      <c r="G22" s="45" t="s">
        <v>247</v>
      </c>
      <c r="H22" s="45" t="s">
        <v>249</v>
      </c>
      <c r="I22" s="45" t="s">
        <v>233</v>
      </c>
      <c r="J22" s="45" t="s">
        <v>233</v>
      </c>
      <c r="K22" s="46">
        <v>44958</v>
      </c>
      <c r="L22" s="46">
        <v>44963</v>
      </c>
    </row>
    <row r="23" spans="1:12" ht="105" x14ac:dyDescent="0.25">
      <c r="A23" s="47">
        <v>8</v>
      </c>
      <c r="B23" s="48" t="str">
        <f>VLOOKUP(A23,AUTODIAGNÓSTICO!$A$9:$J$69,3,0)</f>
        <v>EJECUTAR</v>
      </c>
      <c r="C23" s="48" t="str">
        <f>VLOOKUP(A23,AUTODIAGNÓSTICO!A16:J76,6,0)</f>
        <v xml:space="preserve">Generación y análisis de la información para el diálogo en la rendición de cuentas en lenguaje claro </v>
      </c>
      <c r="D23" s="48" t="str">
        <f>VLOOKUP(A23,AUTODIAGNÓSTICO!A16:J76,8,0)</f>
        <v>Preparar la información sobre las áreas de gestión  (Informes, Metas e Indicadores, verificando la calidad de la misma.</v>
      </c>
      <c r="E23" s="75">
        <f>VLOOKUP(A23,AUTODIAGNÓSTICO!$A$9:$J$69,9,0)</f>
        <v>60</v>
      </c>
      <c r="F23" s="45" t="s">
        <v>250</v>
      </c>
      <c r="G23" s="45" t="s">
        <v>251</v>
      </c>
      <c r="H23" s="45" t="s">
        <v>252</v>
      </c>
      <c r="I23" s="45" t="s">
        <v>233</v>
      </c>
      <c r="J23" s="45" t="s">
        <v>233</v>
      </c>
      <c r="K23" s="46">
        <v>45307</v>
      </c>
      <c r="L23" s="46">
        <v>44963</v>
      </c>
    </row>
    <row r="24" spans="1:12" ht="105" x14ac:dyDescent="0.25">
      <c r="A24" s="47">
        <v>9</v>
      </c>
      <c r="B24" s="48" t="str">
        <f>VLOOKUP(A24,AUTODIAGNÓSTICO!$A$9:$J$69,3,0)</f>
        <v>EJECUTAR</v>
      </c>
      <c r="C24" s="48" t="str">
        <f>VLOOKUP(A24,AUTODIAGNÓSTICO!A17:J77,6,0)</f>
        <v xml:space="preserve">Generación y análisis de la información para el diálogo en la rendición de cuentas en lenguaje claro </v>
      </c>
      <c r="D24" s="48" t="str">
        <f>VLOOKUP(A24,AUTODIAGNÓSTICO!A17:J77,8,0)</f>
        <v>Preparar la información sobre acciones de mejoramiento de la entidad (Planes de mejora) asociados a la gestión realizada, verificando la calidad de la misma.</v>
      </c>
      <c r="E24" s="75">
        <f>VLOOKUP(A24,AUTODIAGNÓSTICO!$A$9:$J$69,9,0)</f>
        <v>60</v>
      </c>
      <c r="F24" s="45" t="s">
        <v>253</v>
      </c>
      <c r="G24" s="45" t="s">
        <v>254</v>
      </c>
      <c r="H24" s="45" t="s">
        <v>255</v>
      </c>
      <c r="I24" s="45" t="s">
        <v>233</v>
      </c>
      <c r="J24" s="45" t="s">
        <v>226</v>
      </c>
      <c r="K24" s="46">
        <v>44942</v>
      </c>
      <c r="L24" s="46">
        <v>45328</v>
      </c>
    </row>
    <row r="25" spans="1:12" ht="105" x14ac:dyDescent="0.25">
      <c r="A25" s="47">
        <v>10</v>
      </c>
      <c r="B25" s="48" t="str">
        <f>VLOOKUP(A25,AUTODIAGNÓSTICO!$A$9:$J$69,3,0)</f>
        <v>EJECUTAR</v>
      </c>
      <c r="C25" s="48" t="str">
        <f>VLOOKUP(A25,AUTODIAGNÓSTICO!A18:J78,6,0)</f>
        <v xml:space="preserve">Generación y análisis de la información para el diálogo en la rendición de cuentas en lenguaje claro </v>
      </c>
      <c r="D25" s="48" t="str">
        <f>VLOOKUP(A25,AUTODIAGNÓSTICO!A18:J78,8,0)</f>
        <v>Preparar la información sobre la gestión realizada frente a los temas recurrentes de las peticiones, quejas, reclamos o denuncias recibidas por el establecimiento educativo.</v>
      </c>
      <c r="E25" s="75">
        <f>VLOOKUP(A25,AUTODIAGNÓSTICO!$A$9:$J$69,9,0)</f>
        <v>60</v>
      </c>
      <c r="F25" s="45" t="s">
        <v>256</v>
      </c>
      <c r="G25" s="45" t="s">
        <v>257</v>
      </c>
      <c r="H25" s="45" t="s">
        <v>258</v>
      </c>
      <c r="I25" s="45" t="s">
        <v>233</v>
      </c>
      <c r="J25" s="45" t="s">
        <v>226</v>
      </c>
      <c r="K25" s="46">
        <v>45307</v>
      </c>
      <c r="L25" s="46">
        <v>45328</v>
      </c>
    </row>
    <row r="26" spans="1:12" ht="60" x14ac:dyDescent="0.25">
      <c r="A26" s="47">
        <v>11</v>
      </c>
      <c r="B26" s="48" t="str">
        <f>VLOOKUP(A26,AUTODIAGNÓSTICO!$A$9:$J$69,3,0)</f>
        <v>EJECUTAR</v>
      </c>
      <c r="C26" s="48" t="str">
        <f>VLOOKUP(A26,AUTODIAGNÓSTICO!A19:J79,6,0)</f>
        <v>Preparar los espacios de diálogo</v>
      </c>
      <c r="D26" s="48" t="str">
        <f>VLOOKUP(A26,AUTODIAGNÓSTICO!A19:J79,8,0)</f>
        <v xml:space="preserve">Identificar si en los ejercicios de rendición de cuentas de la vigencia anterior, involucró a todos los grupos de valor . </v>
      </c>
      <c r="E26" s="75">
        <f>VLOOKUP(A26,AUTODIAGNÓSTICO!$A$9:$J$69,9,0)</f>
        <v>40</v>
      </c>
      <c r="F26" s="45" t="s">
        <v>259</v>
      </c>
      <c r="G26" s="45" t="s">
        <v>260</v>
      </c>
      <c r="H26" s="45" t="s">
        <v>261</v>
      </c>
      <c r="I26" s="45" t="s">
        <v>233</v>
      </c>
      <c r="J26" s="45" t="s">
        <v>226</v>
      </c>
      <c r="K26" s="46">
        <v>45301</v>
      </c>
      <c r="L26" s="46">
        <v>45321</v>
      </c>
    </row>
    <row r="27" spans="1:12" ht="90" x14ac:dyDescent="0.25">
      <c r="A27" s="47">
        <v>12</v>
      </c>
      <c r="B27" s="48" t="str">
        <f>VLOOKUP(A27,AUTODIAGNÓSTICO!$A$9:$J$69,3,0)</f>
        <v>EJECUTAR</v>
      </c>
      <c r="C27" s="48" t="str">
        <f>VLOOKUP(A27,AUTODIAGNÓSTICO!A20:J80,6,0)</f>
        <v>Realizar espacios de diálogo  de rendición de cuentas</v>
      </c>
      <c r="D27" s="48" t="str">
        <f>VLOOKUP(A27,AUTODIAGNÓSTICO!A20:J80,8,0)</f>
        <v>Implementar los canales y mecanismos virtuales que complementarán las acciones de diálogo definidas para la rendición de cuentas sobre temas específicos y para los temas generales.</v>
      </c>
      <c r="E27" s="75">
        <f>VLOOKUP(A27,AUTODIAGNÓSTICO!$A$9:$J$69,9,0)</f>
        <v>42</v>
      </c>
      <c r="F27" s="45" t="s">
        <v>244</v>
      </c>
      <c r="G27" s="45" t="s">
        <v>245</v>
      </c>
      <c r="H27" s="45" t="s">
        <v>246</v>
      </c>
      <c r="I27" s="45" t="s">
        <v>233</v>
      </c>
      <c r="J27" s="45" t="s">
        <v>233</v>
      </c>
      <c r="K27" s="46">
        <v>45301</v>
      </c>
      <c r="L27" s="46">
        <v>45321</v>
      </c>
    </row>
    <row r="28" spans="1:12" ht="75" x14ac:dyDescent="0.25">
      <c r="A28" s="47">
        <v>13</v>
      </c>
      <c r="B28" s="48" t="str">
        <f>VLOOKUP(A28,AUTODIAGNÓSTICO!$A$9:$J$69,3,0)</f>
        <v>EJECUTAR</v>
      </c>
      <c r="C28" s="48" t="str">
        <f>VLOOKUP(A28,AUTODIAGNÓSTICO!A21:J81,6,0)</f>
        <v>Realizar espacios de diálogo  de rendición de cuentas</v>
      </c>
      <c r="D28" s="48" t="str">
        <f>VLOOKUP(A28,AUTODIAGNÓSTICO!A21:J81,8,0)</f>
        <v>Recibir y analizar las propuestas para abrir el espacio de participación por parte de la comunidad, los ciudadanos y grupos de interés</v>
      </c>
      <c r="E28" s="75">
        <f>VLOOKUP(A28,AUTODIAGNÓSTICO!$A$9:$J$69,9,0)</f>
        <v>60</v>
      </c>
      <c r="F28" s="45" t="s">
        <v>262</v>
      </c>
      <c r="G28" s="45" t="s">
        <v>263</v>
      </c>
      <c r="H28" s="45" t="s">
        <v>264</v>
      </c>
      <c r="I28" s="45" t="s">
        <v>226</v>
      </c>
      <c r="J28" s="45" t="s">
        <v>226</v>
      </c>
      <c r="K28" s="46">
        <v>45323</v>
      </c>
      <c r="L28" s="46">
        <v>45332</v>
      </c>
    </row>
    <row r="29" spans="1:12" ht="255" x14ac:dyDescent="0.25">
      <c r="A29" s="47">
        <v>14</v>
      </c>
      <c r="B29" s="48" t="str">
        <f>VLOOKUP(A29,AUTODIAGNÓSTICO!$A$9:$J$69,3,0)</f>
        <v>VERIFICAR</v>
      </c>
      <c r="C29" s="48" t="str">
        <f>VLOOKUP(A29,AUTODIAGNÓSTICO!A22:J82,6,0)</f>
        <v>Cuantificar el impacto de las acciones de rendición de cuentas para divulgarlos a la ciudadanía</v>
      </c>
      <c r="D29" s="48" t="str">
        <f>VLOOKUP(A29,AUTODIAGNÓSTICO!A22:J82,8,0)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29" s="75">
        <f>VLOOKUP(A29,AUTODIAGNÓSTICO!$A$9:$J$69,9,0)</f>
        <v>60</v>
      </c>
      <c r="F29" s="45" t="s">
        <v>265</v>
      </c>
      <c r="G29" s="45" t="s">
        <v>266</v>
      </c>
      <c r="H29" s="45" t="s">
        <v>267</v>
      </c>
      <c r="I29" s="45" t="s">
        <v>233</v>
      </c>
      <c r="J29" s="45" t="s">
        <v>226</v>
      </c>
      <c r="K29" s="46">
        <v>44936</v>
      </c>
      <c r="L29" s="46">
        <v>44942</v>
      </c>
    </row>
    <row r="30" spans="1:12" ht="105" x14ac:dyDescent="0.25">
      <c r="A30" s="47">
        <v>15</v>
      </c>
      <c r="B30" s="48" t="str">
        <f>VLOOKUP(A30,AUTODIAGNÓSTICO!$A$9:$J$69,3,0)</f>
        <v>VERIFICAR</v>
      </c>
      <c r="C30" s="48" t="str">
        <f>VLOOKUP(A30,AUTODIAGNÓSTICO!A23:J83,6,0)</f>
        <v>Cuantificar el impacto de las acciones de rendición de cuentas para divulgarlos a la ciudadanía</v>
      </c>
      <c r="D30" s="48" t="str">
        <f>VLOOKUP(A30,AUTODIAGNÓSTICO!A23:J83,8,0)</f>
        <v>Formular, previa evaluación por parte de los responsables, planes de mejoramiento a la gestión institucional a partir de las observaciones, propuestas y recomendaciones ciudadanas.</v>
      </c>
      <c r="E30" s="75">
        <f>VLOOKUP(A30,AUTODIAGNÓSTICO!$A$9:$J$69,9,0)</f>
        <v>60</v>
      </c>
      <c r="F30" s="45" t="s">
        <v>268</v>
      </c>
      <c r="G30" s="45" t="s">
        <v>269</v>
      </c>
      <c r="H30" s="45" t="s">
        <v>270</v>
      </c>
      <c r="I30" s="45" t="s">
        <v>233</v>
      </c>
      <c r="J30" s="45" t="s">
        <v>226</v>
      </c>
      <c r="K30" s="46">
        <v>44962</v>
      </c>
      <c r="L30" s="46">
        <v>44967</v>
      </c>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DINA</cp:lastModifiedBy>
  <cp:lastPrinted>2021-12-27T19:55:26Z</cp:lastPrinted>
  <dcterms:created xsi:type="dcterms:W3CDTF">2021-11-16T13:51:36Z</dcterms:created>
  <dcterms:modified xsi:type="dcterms:W3CDTF">2024-02-01T19:14:14Z</dcterms:modified>
</cp:coreProperties>
</file>