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40009_{6AF871EF-6E26-4CF1-B7E5-1D7B42DE6388}" xr6:coauthVersionLast="47" xr6:coauthVersionMax="47" xr10:uidLastSave="{00000000-0000-0000-0000-000000000000}"/>
  <bookViews>
    <workbookView xWindow="-120" yWindow="-120" windowWidth="20730" windowHeight="11040" tabRatio="495"/>
  </bookViews>
  <sheets>
    <sheet name="Docentes" sheetId="1" r:id="rId1"/>
    <sheet name="Hoja1" sheetId="15" r:id="rId2"/>
    <sheet name="Directivos" sheetId="13" r:id="rId3"/>
    <sheet name="Informe Docentes" sheetId="9" r:id="rId4"/>
    <sheet name="Informe Directivos" sheetId="14" r:id="rId5"/>
  </sheets>
  <definedNames>
    <definedName name="_xlnm._FilterDatabase" localSheetId="2" hidden="1">Directivos!$A$13:$AU$25</definedName>
    <definedName name="_xlnm._FilterDatabase" localSheetId="0" hidden="1">Docentes!$B$13:$C$64</definedName>
    <definedName name="_xlnm.Print_Area" localSheetId="2">Directivos!$A$1:$AU$25</definedName>
    <definedName name="_xlnm.Print_Area" localSheetId="0">Docentes!$A$1:$AR$64</definedName>
    <definedName name="_xlnm.Print_Area" localSheetId="4">'Informe Directivos'!$A$1:$N$99</definedName>
    <definedName name="_xlnm.Print_Area" localSheetId="3">'Informe Docentes'!$A$1:$N$101</definedName>
    <definedName name="_xlnm.Print_Titles" localSheetId="4">'Informe Directivos'!$1:$6</definedName>
    <definedName name="_xlnm.Print_Titles" localSheetId="3">'Informe Docentes'!$1:$6</definedName>
  </definedNames>
  <calcPr calcId="181029" fullCalcOnLoad="1"/>
</workbook>
</file>

<file path=xl/calcChain.xml><?xml version="1.0" encoding="utf-8"?>
<calcChain xmlns="http://schemas.openxmlformats.org/spreadsheetml/2006/main">
  <c r="Z15" i="1" l="1"/>
  <c r="F6" i="14"/>
  <c r="F6" i="9"/>
  <c r="K25" i="9"/>
  <c r="I1" i="13"/>
  <c r="J16" i="14" s="1"/>
  <c r="J18" i="14" s="1"/>
  <c r="K16" i="14" s="1"/>
  <c r="J1" i="13"/>
  <c r="F16" i="14" s="1"/>
  <c r="F19" i="14" s="1"/>
  <c r="O1" i="13"/>
  <c r="O3" i="13" s="1"/>
  <c r="L31" i="14" s="1"/>
  <c r="P1" i="13"/>
  <c r="H32" i="14" s="1"/>
  <c r="T1" i="13"/>
  <c r="H34" i="14" s="1"/>
  <c r="U1" i="13"/>
  <c r="U3" i="13" s="1"/>
  <c r="L35" i="14" s="1"/>
  <c r="Y1" i="13"/>
  <c r="H37" i="14"/>
  <c r="Z1" i="13"/>
  <c r="Z3" i="13" s="1"/>
  <c r="L38" i="14" s="1"/>
  <c r="AD1" i="13"/>
  <c r="H40" i="14" s="1"/>
  <c r="AE1" i="13"/>
  <c r="AE3" i="13"/>
  <c r="L41" i="14" s="1"/>
  <c r="AJ1" i="13"/>
  <c r="AK1" i="13"/>
  <c r="AL1" i="13"/>
  <c r="AM1" i="13"/>
  <c r="H43" i="14" s="1"/>
  <c r="AN1" i="13"/>
  <c r="AN3" i="13" s="1"/>
  <c r="L44" i="14" s="1"/>
  <c r="AO1" i="13"/>
  <c r="H45" i="14" s="1"/>
  <c r="I2" i="13"/>
  <c r="J17" i="14"/>
  <c r="K17" i="14" s="1"/>
  <c r="J2" i="13"/>
  <c r="F17" i="14" s="1"/>
  <c r="G17" i="14" s="1"/>
  <c r="O2" i="13"/>
  <c r="K31" i="14" s="1"/>
  <c r="P2" i="13"/>
  <c r="K32" i="14" s="1"/>
  <c r="T2" i="13"/>
  <c r="K34" i="14"/>
  <c r="U2" i="13"/>
  <c r="K35" i="14" s="1"/>
  <c r="Y2" i="13"/>
  <c r="K37" i="14" s="1"/>
  <c r="Z2" i="13"/>
  <c r="K38" i="14" s="1"/>
  <c r="AD2" i="13"/>
  <c r="K40" i="14"/>
  <c r="AE2" i="13"/>
  <c r="K41" i="14" s="1"/>
  <c r="AJ2" i="13"/>
  <c r="AK2" i="13"/>
  <c r="AL2" i="13"/>
  <c r="AM2" i="13"/>
  <c r="K43" i="14" s="1"/>
  <c r="AN2" i="13"/>
  <c r="K44" i="14" s="1"/>
  <c r="AO2" i="13"/>
  <c r="K45" i="14"/>
  <c r="J3" i="13"/>
  <c r="F18" i="14"/>
  <c r="G18" i="14" s="1"/>
  <c r="AJ3" i="13"/>
  <c r="AK3" i="13"/>
  <c r="AL3" i="13"/>
  <c r="O4" i="13"/>
  <c r="I31" i="14"/>
  <c r="P4" i="13"/>
  <c r="I32" i="14" s="1"/>
  <c r="T4" i="13"/>
  <c r="I34" i="14"/>
  <c r="U4" i="13"/>
  <c r="I35" i="14" s="1"/>
  <c r="Y4" i="13"/>
  <c r="I37" i="14"/>
  <c r="Z4" i="13"/>
  <c r="I38" i="14" s="1"/>
  <c r="AD4" i="13"/>
  <c r="I40" i="14"/>
  <c r="AE4" i="13"/>
  <c r="I41" i="14" s="1"/>
  <c r="AJ4" i="13"/>
  <c r="AK4" i="13"/>
  <c r="AL4" i="13"/>
  <c r="AM4" i="13"/>
  <c r="I43" i="14"/>
  <c r="AN4" i="13"/>
  <c r="I44" i="14" s="1"/>
  <c r="AO4" i="13"/>
  <c r="I45" i="14" s="1"/>
  <c r="O5" i="13"/>
  <c r="J31" i="14" s="1"/>
  <c r="P5" i="13"/>
  <c r="J32" i="14"/>
  <c r="T5" i="13"/>
  <c r="J34" i="14" s="1"/>
  <c r="U5" i="13"/>
  <c r="J35" i="14" s="1"/>
  <c r="Y5" i="13"/>
  <c r="J37" i="14" s="1"/>
  <c r="Z5" i="13"/>
  <c r="J38" i="14" s="1"/>
  <c r="AD5" i="13"/>
  <c r="J40" i="14" s="1"/>
  <c r="AE5" i="13"/>
  <c r="J41" i="14" s="1"/>
  <c r="AJ5" i="13"/>
  <c r="AK5" i="13"/>
  <c r="AL5" i="13"/>
  <c r="AM5" i="13"/>
  <c r="J43" i="14"/>
  <c r="AN5" i="13"/>
  <c r="J44" i="14"/>
  <c r="AO5" i="13"/>
  <c r="J45" i="14" s="1"/>
  <c r="AJ6" i="13"/>
  <c r="AK6" i="13"/>
  <c r="AL6" i="13"/>
  <c r="AJ7" i="13"/>
  <c r="AK7" i="13"/>
  <c r="AL7" i="13"/>
  <c r="AI7" i="13" s="1"/>
  <c r="K92" i="14" s="1"/>
  <c r="Q15" i="13"/>
  <c r="R15" i="13" s="1"/>
  <c r="V15" i="13"/>
  <c r="AA15" i="13"/>
  <c r="AB15" i="13" s="1"/>
  <c r="AF15" i="13"/>
  <c r="AG15" i="13"/>
  <c r="AH15" i="13" s="1"/>
  <c r="AP15" i="13"/>
  <c r="AQ15" i="13" s="1"/>
  <c r="Q16" i="13"/>
  <c r="R16" i="13" s="1"/>
  <c r="S16" i="13"/>
  <c r="V16" i="13"/>
  <c r="AA16" i="13"/>
  <c r="AB16" i="13"/>
  <c r="AC16" i="13" s="1"/>
  <c r="AF16" i="13"/>
  <c r="AG16" i="13"/>
  <c r="AH16" i="13" s="1"/>
  <c r="AP16" i="13"/>
  <c r="AQ16" i="13" s="1"/>
  <c r="AR16" i="13" s="1"/>
  <c r="Q17" i="13"/>
  <c r="V17" i="13"/>
  <c r="W17" i="13"/>
  <c r="X17" i="13" s="1"/>
  <c r="AA17" i="13"/>
  <c r="AB17" i="13" s="1"/>
  <c r="AC17" i="13" s="1"/>
  <c r="AF17" i="13"/>
  <c r="AG17" i="13" s="1"/>
  <c r="AH17" i="13" s="1"/>
  <c r="AP17" i="13"/>
  <c r="AQ17" i="13" s="1"/>
  <c r="AR17" i="13" s="1"/>
  <c r="Q18" i="13"/>
  <c r="R18" i="13"/>
  <c r="S18" i="13" s="1"/>
  <c r="V18" i="13"/>
  <c r="W18" i="13"/>
  <c r="AA18" i="13"/>
  <c r="AB18" i="13"/>
  <c r="AC18" i="13" s="1"/>
  <c r="AF18" i="13"/>
  <c r="AG18" i="13"/>
  <c r="AH18" i="13" s="1"/>
  <c r="AP18" i="13"/>
  <c r="AQ18" i="13"/>
  <c r="AR18" i="13" s="1"/>
  <c r="Q19" i="13"/>
  <c r="R19" i="13" s="1"/>
  <c r="V19" i="13"/>
  <c r="W19" i="13" s="1"/>
  <c r="X19" i="13"/>
  <c r="AA19" i="13"/>
  <c r="AB19" i="13" s="1"/>
  <c r="AF19" i="13"/>
  <c r="AG19" i="13" s="1"/>
  <c r="AH19" i="13" s="1"/>
  <c r="AP19" i="13"/>
  <c r="AQ19" i="13" s="1"/>
  <c r="AR19" i="13"/>
  <c r="Q20" i="13"/>
  <c r="R20" i="13" s="1"/>
  <c r="S20" i="13"/>
  <c r="V20" i="13"/>
  <c r="W20" i="13" s="1"/>
  <c r="AA20" i="13"/>
  <c r="AB20" i="13"/>
  <c r="AC20" i="13" s="1"/>
  <c r="AF20" i="13"/>
  <c r="AG20" i="13"/>
  <c r="AH20" i="13" s="1"/>
  <c r="AP20" i="13"/>
  <c r="AQ20" i="13" s="1"/>
  <c r="AR20" i="13" s="1"/>
  <c r="Q21" i="13"/>
  <c r="V21" i="13"/>
  <c r="AA21" i="13"/>
  <c r="AB21" i="13"/>
  <c r="AC21" i="13" s="1"/>
  <c r="AF21" i="13"/>
  <c r="AG21" i="13"/>
  <c r="AH21" i="13" s="1"/>
  <c r="AP21" i="13"/>
  <c r="AQ21" i="13" s="1"/>
  <c r="AR21" i="13" s="1"/>
  <c r="Q22" i="13"/>
  <c r="V22" i="13"/>
  <c r="W22" i="13"/>
  <c r="X22" i="13" s="1"/>
  <c r="AA22" i="13"/>
  <c r="AB22" i="13" s="1"/>
  <c r="AC22" i="13" s="1"/>
  <c r="AF22" i="13"/>
  <c r="AG22" i="13" s="1"/>
  <c r="AH22" i="13"/>
  <c r="AP22" i="13"/>
  <c r="AQ22" i="13" s="1"/>
  <c r="AR22" i="13" s="1"/>
  <c r="Q23" i="13"/>
  <c r="V23" i="13"/>
  <c r="W23" i="13"/>
  <c r="X23" i="13" s="1"/>
  <c r="AA23" i="13"/>
  <c r="AB23" i="13" s="1"/>
  <c r="AC23" i="13" s="1"/>
  <c r="AF23" i="13"/>
  <c r="AG23" i="13" s="1"/>
  <c r="AH23" i="13" s="1"/>
  <c r="AP23" i="13"/>
  <c r="AQ23" i="13" s="1"/>
  <c r="AR23" i="13"/>
  <c r="Q24" i="13"/>
  <c r="R24" i="13" s="1"/>
  <c r="S24" i="13"/>
  <c r="V24" i="13"/>
  <c r="AA24" i="13"/>
  <c r="AB24" i="13" s="1"/>
  <c r="AC24" i="13"/>
  <c r="AF24" i="13"/>
  <c r="AG24" i="13" s="1"/>
  <c r="AH24" i="13" s="1"/>
  <c r="AP24" i="13"/>
  <c r="AQ24" i="13" s="1"/>
  <c r="AR24" i="13" s="1"/>
  <c r="Q25" i="13"/>
  <c r="AS25" i="13"/>
  <c r="AT25" i="13" s="1"/>
  <c r="AU25" i="13" s="1"/>
  <c r="R25" i="13"/>
  <c r="S25" i="13" s="1"/>
  <c r="V25" i="13"/>
  <c r="W25" i="13"/>
  <c r="AA25" i="13"/>
  <c r="AB25" i="13"/>
  <c r="AC25" i="13" s="1"/>
  <c r="AF25" i="13"/>
  <c r="AG25" i="13"/>
  <c r="AP25" i="13"/>
  <c r="AQ25" i="13" s="1"/>
  <c r="J1" i="1"/>
  <c r="O1" i="1"/>
  <c r="O3" i="1" s="1"/>
  <c r="L37" i="9" s="1"/>
  <c r="P1" i="1"/>
  <c r="P3" i="1" s="1"/>
  <c r="L34" i="9" s="1"/>
  <c r="Q1" i="1"/>
  <c r="Q3" i="1" s="1"/>
  <c r="L35" i="9" s="1"/>
  <c r="R1" i="1"/>
  <c r="R3" i="1" s="1"/>
  <c r="L36" i="9" s="1"/>
  <c r="V1" i="1"/>
  <c r="V3" i="1" s="1"/>
  <c r="L38" i="9" s="1"/>
  <c r="W1" i="1"/>
  <c r="W3" i="1" s="1"/>
  <c r="L39" i="9" s="1"/>
  <c r="AA1" i="1"/>
  <c r="AA3" i="1" s="1"/>
  <c r="L41" i="9" s="1"/>
  <c r="AB1" i="1"/>
  <c r="AB3" i="1" s="1"/>
  <c r="L42" i="9" s="1"/>
  <c r="AG1" i="1"/>
  <c r="AH1" i="1"/>
  <c r="AI1" i="1"/>
  <c r="AJ1" i="1"/>
  <c r="AJ3" i="1" s="1"/>
  <c r="L44" i="9" s="1"/>
  <c r="AK1" i="1"/>
  <c r="AK3" i="1" s="1"/>
  <c r="L45" i="9" s="1"/>
  <c r="AL1" i="1"/>
  <c r="AL3" i="1" s="1"/>
  <c r="L46" i="9" s="1"/>
  <c r="J2" i="1"/>
  <c r="O2" i="1"/>
  <c r="P2" i="1"/>
  <c r="Q2" i="1"/>
  <c r="R2" i="1"/>
  <c r="V2" i="1"/>
  <c r="W2" i="1"/>
  <c r="AA2" i="1"/>
  <c r="AB2" i="1"/>
  <c r="AG2" i="1"/>
  <c r="AH2" i="1"/>
  <c r="AI2" i="1"/>
  <c r="AJ2" i="1"/>
  <c r="AK2" i="1"/>
  <c r="AL2" i="1"/>
  <c r="J3" i="1"/>
  <c r="G15" i="9" s="1"/>
  <c r="AG3" i="1"/>
  <c r="AH3" i="1"/>
  <c r="AI3" i="1"/>
  <c r="J4" i="1"/>
  <c r="O4" i="1"/>
  <c r="P4" i="1"/>
  <c r="Q4" i="1"/>
  <c r="R4" i="1"/>
  <c r="V4" i="1"/>
  <c r="W4" i="1"/>
  <c r="AA4" i="1"/>
  <c r="AB4" i="1"/>
  <c r="AG4" i="1"/>
  <c r="AH4" i="1"/>
  <c r="AI4" i="1"/>
  <c r="AJ4" i="1"/>
  <c r="AK4" i="1"/>
  <c r="AL4" i="1"/>
  <c r="J5" i="1"/>
  <c r="G17" i="9"/>
  <c r="O5" i="1"/>
  <c r="P5" i="1"/>
  <c r="Q5" i="1"/>
  <c r="R5" i="1"/>
  <c r="V5" i="1"/>
  <c r="W5" i="1"/>
  <c r="AA5" i="1"/>
  <c r="AB5" i="1"/>
  <c r="AG5" i="1"/>
  <c r="AH5" i="1"/>
  <c r="AI5" i="1"/>
  <c r="AJ5" i="1"/>
  <c r="AK5" i="1"/>
  <c r="AL5" i="1"/>
  <c r="J6" i="1"/>
  <c r="G18" i="9"/>
  <c r="AG6" i="1"/>
  <c r="AF6" i="1" s="1"/>
  <c r="AH6" i="1"/>
  <c r="AI6" i="1"/>
  <c r="J7" i="1"/>
  <c r="AG7" i="1"/>
  <c r="AH7" i="1"/>
  <c r="AI7" i="1"/>
  <c r="J8" i="1"/>
  <c r="G20" i="9" s="1"/>
  <c r="J9" i="1"/>
  <c r="G21" i="9" s="1"/>
  <c r="J10" i="1"/>
  <c r="G22" i="9"/>
  <c r="J11" i="1"/>
  <c r="J12" i="1"/>
  <c r="G24" i="9" s="1"/>
  <c r="S15" i="1"/>
  <c r="X15" i="1"/>
  <c r="AC15" i="1"/>
  <c r="AD15" i="1"/>
  <c r="AM15" i="1"/>
  <c r="AN15" i="1" s="1"/>
  <c r="S16" i="1"/>
  <c r="T16" i="1" s="1"/>
  <c r="X16" i="1"/>
  <c r="Y16" i="1" s="1"/>
  <c r="Z16" i="1" s="1"/>
  <c r="AC16" i="1"/>
  <c r="AD16" i="1" s="1"/>
  <c r="AE16" i="1" s="1"/>
  <c r="AF16" i="1" s="1"/>
  <c r="AM16" i="1"/>
  <c r="AN16" i="1" s="1"/>
  <c r="AO16" i="1" s="1"/>
  <c r="S17" i="1"/>
  <c r="X17" i="1"/>
  <c r="Y17" i="1" s="1"/>
  <c r="Z17" i="1" s="1"/>
  <c r="AC17" i="1"/>
  <c r="AD17" i="1" s="1"/>
  <c r="AM17" i="1"/>
  <c r="AN17" i="1" s="1"/>
  <c r="AO17" i="1" s="1"/>
  <c r="S18" i="1"/>
  <c r="X18" i="1"/>
  <c r="Y18" i="1"/>
  <c r="Z18" i="1"/>
  <c r="AC18" i="1"/>
  <c r="AD18" i="1" s="1"/>
  <c r="AE18" i="1" s="1"/>
  <c r="AM18" i="1"/>
  <c r="AN18" i="1"/>
  <c r="AO18" i="1" s="1"/>
  <c r="S19" i="1"/>
  <c r="T19" i="1"/>
  <c r="U19" i="1"/>
  <c r="X19" i="1"/>
  <c r="Y19" i="1" s="1"/>
  <c r="AC19" i="1"/>
  <c r="AP19" i="1" s="1"/>
  <c r="AM19" i="1"/>
  <c r="AN19" i="1" s="1"/>
  <c r="AO19" i="1" s="1"/>
  <c r="S20" i="1"/>
  <c r="T20" i="1" s="1"/>
  <c r="U20" i="1" s="1"/>
  <c r="AF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/>
  <c r="X21" i="1"/>
  <c r="Y21" i="1"/>
  <c r="Z21" i="1" s="1"/>
  <c r="AC21" i="1"/>
  <c r="AD21" i="1"/>
  <c r="AE21" i="1" s="1"/>
  <c r="AM21" i="1"/>
  <c r="AN21" i="1" s="1"/>
  <c r="AO21" i="1" s="1"/>
  <c r="S22" i="1"/>
  <c r="T22" i="1"/>
  <c r="U22" i="1" s="1"/>
  <c r="X22" i="1"/>
  <c r="Y22" i="1" s="1"/>
  <c r="Z22" i="1" s="1"/>
  <c r="AF22" i="1" s="1"/>
  <c r="AC22" i="1"/>
  <c r="AD22" i="1" s="1"/>
  <c r="AE22" i="1"/>
  <c r="AM22" i="1"/>
  <c r="AN22" i="1" s="1"/>
  <c r="AO22" i="1" s="1"/>
  <c r="S23" i="1"/>
  <c r="T23" i="1" s="1"/>
  <c r="U23" i="1" s="1"/>
  <c r="X23" i="1"/>
  <c r="Y23" i="1"/>
  <c r="Z23" i="1" s="1"/>
  <c r="AC23" i="1"/>
  <c r="AD23" i="1" s="1"/>
  <c r="AE23" i="1" s="1"/>
  <c r="AM23" i="1"/>
  <c r="AN23" i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/>
  <c r="AO24" i="1" s="1"/>
  <c r="S25" i="1"/>
  <c r="T25" i="1"/>
  <c r="X25" i="1"/>
  <c r="Y25" i="1" s="1"/>
  <c r="Z25" i="1" s="1"/>
  <c r="AC25" i="1"/>
  <c r="AD25" i="1"/>
  <c r="AE25" i="1" s="1"/>
  <c r="AM25" i="1"/>
  <c r="AN25" i="1" s="1"/>
  <c r="AO25" i="1" s="1"/>
  <c r="S26" i="1"/>
  <c r="T26" i="1"/>
  <c r="U26" i="1" s="1"/>
  <c r="X26" i="1"/>
  <c r="Y26" i="1" s="1"/>
  <c r="Z26" i="1" s="1"/>
  <c r="AC26" i="1"/>
  <c r="AD26" i="1" s="1"/>
  <c r="AE26" i="1" s="1"/>
  <c r="AM26" i="1"/>
  <c r="AN26" i="1" s="1"/>
  <c r="AO26" i="1"/>
  <c r="S27" i="1"/>
  <c r="AP27" i="1" s="1"/>
  <c r="AQ27" i="1" s="1"/>
  <c r="T27" i="1"/>
  <c r="U27" i="1" s="1"/>
  <c r="AF27" i="1" s="1"/>
  <c r="X27" i="1"/>
  <c r="Y27" i="1" s="1"/>
  <c r="Z27" i="1" s="1"/>
  <c r="AC27" i="1"/>
  <c r="AD27" i="1"/>
  <c r="AE27" i="1"/>
  <c r="AM27" i="1"/>
  <c r="S28" i="1"/>
  <c r="AP28" i="1" s="1"/>
  <c r="AQ28" i="1" s="1"/>
  <c r="AR28" i="1" s="1"/>
  <c r="T28" i="1"/>
  <c r="U28" i="1" s="1"/>
  <c r="AF28" i="1" s="1"/>
  <c r="X28" i="1"/>
  <c r="Y28" i="1"/>
  <c r="Z28" i="1"/>
  <c r="AC28" i="1"/>
  <c r="AM28" i="1"/>
  <c r="AN28" i="1"/>
  <c r="AO28" i="1" s="1"/>
  <c r="S29" i="1"/>
  <c r="X29" i="1"/>
  <c r="Y29" i="1" s="1"/>
  <c r="Z29" i="1" s="1"/>
  <c r="AC29" i="1"/>
  <c r="AD29" i="1"/>
  <c r="AE29" i="1"/>
  <c r="AM29" i="1"/>
  <c r="AN29" i="1"/>
  <c r="AO29" i="1" s="1"/>
  <c r="S30" i="1"/>
  <c r="T30" i="1" s="1"/>
  <c r="U30" i="1" s="1"/>
  <c r="X30" i="1"/>
  <c r="Y30" i="1"/>
  <c r="Z30" i="1" s="1"/>
  <c r="AC30" i="1"/>
  <c r="AD30" i="1"/>
  <c r="AE30" i="1" s="1"/>
  <c r="AM30" i="1"/>
  <c r="AN30" i="1" s="1"/>
  <c r="AO30" i="1" s="1"/>
  <c r="S31" i="1"/>
  <c r="T31" i="1"/>
  <c r="U31" i="1" s="1"/>
  <c r="X31" i="1"/>
  <c r="Y31" i="1"/>
  <c r="Z31" i="1"/>
  <c r="AF31" i="1"/>
  <c r="AC31" i="1"/>
  <c r="AD31" i="1" s="1"/>
  <c r="AE31" i="1" s="1"/>
  <c r="AM31" i="1"/>
  <c r="S32" i="1"/>
  <c r="X32" i="1"/>
  <c r="Y32" i="1"/>
  <c r="Z32" i="1"/>
  <c r="AC32" i="1"/>
  <c r="AM32" i="1"/>
  <c r="AN32" i="1" s="1"/>
  <c r="AO32" i="1" s="1"/>
  <c r="S33" i="1"/>
  <c r="T33" i="1" s="1"/>
  <c r="U33" i="1"/>
  <c r="X33" i="1"/>
  <c r="Y33" i="1" s="1"/>
  <c r="Z33" i="1" s="1"/>
  <c r="AC33" i="1"/>
  <c r="AD33" i="1" s="1"/>
  <c r="AE33" i="1" s="1"/>
  <c r="AM33" i="1"/>
  <c r="AN33" i="1"/>
  <c r="AO33" i="1"/>
  <c r="S34" i="1"/>
  <c r="T34" i="1" s="1"/>
  <c r="U34" i="1" s="1"/>
  <c r="X34" i="1"/>
  <c r="Y34" i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AC35" i="1"/>
  <c r="AD35" i="1"/>
  <c r="AE35" i="1" s="1"/>
  <c r="AM35" i="1"/>
  <c r="AN35" i="1" s="1"/>
  <c r="AO35" i="1" s="1"/>
  <c r="S36" i="1"/>
  <c r="X36" i="1"/>
  <c r="Y36" i="1" s="1"/>
  <c r="Z36" i="1"/>
  <c r="AC36" i="1"/>
  <c r="AD36" i="1"/>
  <c r="AE36" i="1" s="1"/>
  <c r="AM36" i="1"/>
  <c r="AN36" i="1" s="1"/>
  <c r="AO36" i="1" s="1"/>
  <c r="S37" i="1"/>
  <c r="T37" i="1"/>
  <c r="U37" i="1" s="1"/>
  <c r="X37" i="1"/>
  <c r="Y37" i="1" s="1"/>
  <c r="Z37" i="1" s="1"/>
  <c r="AF37" i="1" s="1"/>
  <c r="AC37" i="1"/>
  <c r="AD37" i="1" s="1"/>
  <c r="AE37" i="1" s="1"/>
  <c r="AM37" i="1"/>
  <c r="AN37" i="1"/>
  <c r="AO37" i="1"/>
  <c r="S38" i="1"/>
  <c r="AP38" i="1" s="1"/>
  <c r="AQ38" i="1" s="1"/>
  <c r="AR38" i="1" s="1"/>
  <c r="X38" i="1"/>
  <c r="AC38" i="1"/>
  <c r="AD38" i="1" s="1"/>
  <c r="AM38" i="1"/>
  <c r="AN38" i="1"/>
  <c r="AO38" i="1"/>
  <c r="S39" i="1"/>
  <c r="X39" i="1"/>
  <c r="Y39" i="1" s="1"/>
  <c r="Z39" i="1" s="1"/>
  <c r="AC39" i="1"/>
  <c r="AD39" i="1"/>
  <c r="AE39" i="1"/>
  <c r="AM39" i="1"/>
  <c r="AN39" i="1" s="1"/>
  <c r="AO39" i="1" s="1"/>
  <c r="S40" i="1"/>
  <c r="T40" i="1"/>
  <c r="U40" i="1" s="1"/>
  <c r="AF40" i="1" s="1"/>
  <c r="X40" i="1"/>
  <c r="Y40" i="1"/>
  <c r="Z40" i="1"/>
  <c r="AC40" i="1"/>
  <c r="AD40" i="1" s="1"/>
  <c r="AE40" i="1" s="1"/>
  <c r="AM40" i="1"/>
  <c r="S41" i="1"/>
  <c r="T41" i="1" s="1"/>
  <c r="U41" i="1" s="1"/>
  <c r="X41" i="1"/>
  <c r="AC41" i="1"/>
  <c r="AM41" i="1"/>
  <c r="AN41" i="1"/>
  <c r="AO41" i="1" s="1"/>
  <c r="S42" i="1"/>
  <c r="X42" i="1"/>
  <c r="AC42" i="1"/>
  <c r="AD42" i="1" s="1"/>
  <c r="AE42" i="1"/>
  <c r="AM42" i="1"/>
  <c r="AN42" i="1"/>
  <c r="AO42" i="1" s="1"/>
  <c r="S43" i="1"/>
  <c r="T43" i="1" s="1"/>
  <c r="X43" i="1"/>
  <c r="Y43" i="1" s="1"/>
  <c r="Z43" i="1" s="1"/>
  <c r="AC43" i="1"/>
  <c r="AD43" i="1" s="1"/>
  <c r="AE43" i="1"/>
  <c r="AM43" i="1"/>
  <c r="AN43" i="1" s="1"/>
  <c r="S44" i="1"/>
  <c r="T44" i="1" s="1"/>
  <c r="U44" i="1" s="1"/>
  <c r="AF44" i="1" s="1"/>
  <c r="X44" i="1"/>
  <c r="Y44" i="1"/>
  <c r="Z44" i="1"/>
  <c r="AC44" i="1"/>
  <c r="AD44" i="1"/>
  <c r="AE44" i="1" s="1"/>
  <c r="AM44" i="1"/>
  <c r="AN44" i="1"/>
  <c r="AO44" i="1" s="1"/>
  <c r="S45" i="1"/>
  <c r="T45" i="1"/>
  <c r="U45" i="1"/>
  <c r="AF45" i="1"/>
  <c r="X45" i="1"/>
  <c r="Y45" i="1" s="1"/>
  <c r="Z45" i="1" s="1"/>
  <c r="AC45" i="1"/>
  <c r="AD45" i="1"/>
  <c r="AE45" i="1" s="1"/>
  <c r="AM45" i="1"/>
  <c r="AN45" i="1"/>
  <c r="AO45" i="1"/>
  <c r="S46" i="1"/>
  <c r="X46" i="1"/>
  <c r="Y46" i="1" s="1"/>
  <c r="Z46" i="1" s="1"/>
  <c r="AC46" i="1"/>
  <c r="AD46" i="1" s="1"/>
  <c r="AE46" i="1" s="1"/>
  <c r="AM46" i="1"/>
  <c r="AN46" i="1"/>
  <c r="AO46" i="1" s="1"/>
  <c r="S47" i="1"/>
  <c r="T47" i="1" s="1"/>
  <c r="U47" i="1" s="1"/>
  <c r="X47" i="1"/>
  <c r="Y47" i="1" s="1"/>
  <c r="Z47" i="1" s="1"/>
  <c r="AC47" i="1"/>
  <c r="AD47" i="1"/>
  <c r="AE47" i="1" s="1"/>
  <c r="AM47" i="1"/>
  <c r="AN47" i="1" s="1"/>
  <c r="AO47" i="1" s="1"/>
  <c r="S48" i="1"/>
  <c r="T48" i="1" s="1"/>
  <c r="X48" i="1"/>
  <c r="Y48" i="1" s="1"/>
  <c r="Z48" i="1"/>
  <c r="AC48" i="1"/>
  <c r="AD48" i="1"/>
  <c r="AE48" i="1" s="1"/>
  <c r="AM48" i="1"/>
  <c r="AN48" i="1" s="1"/>
  <c r="AO48" i="1" s="1"/>
  <c r="S49" i="1"/>
  <c r="X49" i="1"/>
  <c r="AC49" i="1"/>
  <c r="AD49" i="1" s="1"/>
  <c r="AE49" i="1" s="1"/>
  <c r="AM49" i="1"/>
  <c r="AN49" i="1" s="1"/>
  <c r="AO49" i="1"/>
  <c r="S50" i="1"/>
  <c r="X50" i="1"/>
  <c r="Y50" i="1"/>
  <c r="Z50" i="1" s="1"/>
  <c r="AC50" i="1"/>
  <c r="AD50" i="1" s="1"/>
  <c r="AE50" i="1" s="1"/>
  <c r="AM50" i="1"/>
  <c r="AN50" i="1" s="1"/>
  <c r="AO50" i="1"/>
  <c r="S51" i="1"/>
  <c r="X51" i="1"/>
  <c r="Y51" i="1"/>
  <c r="Z51" i="1" s="1"/>
  <c r="AC51" i="1"/>
  <c r="AD51" i="1"/>
  <c r="AE51" i="1" s="1"/>
  <c r="AM51" i="1"/>
  <c r="AN51" i="1"/>
  <c r="AO51" i="1" s="1"/>
  <c r="S52" i="1"/>
  <c r="X52" i="1"/>
  <c r="AP52" i="1" s="1"/>
  <c r="AC52" i="1"/>
  <c r="AD52" i="1"/>
  <c r="AE52" i="1" s="1"/>
  <c r="AM52" i="1"/>
  <c r="AN52" i="1" s="1"/>
  <c r="AO52" i="1" s="1"/>
  <c r="S53" i="1"/>
  <c r="T53" i="1"/>
  <c r="U53" i="1" s="1"/>
  <c r="X53" i="1"/>
  <c r="Y53" i="1"/>
  <c r="Z53" i="1" s="1"/>
  <c r="AF53" i="1" s="1"/>
  <c r="AC53" i="1"/>
  <c r="AD53" i="1" s="1"/>
  <c r="AE53" i="1" s="1"/>
  <c r="AM53" i="1"/>
  <c r="AN53" i="1"/>
  <c r="AO53" i="1" s="1"/>
  <c r="S54" i="1"/>
  <c r="AP54" i="1" s="1"/>
  <c r="AQ54" i="1" s="1"/>
  <c r="AR54" i="1" s="1"/>
  <c r="X54" i="1"/>
  <c r="Y54" i="1" s="1"/>
  <c r="Z54" i="1" s="1"/>
  <c r="AC54" i="1"/>
  <c r="AD54" i="1" s="1"/>
  <c r="AE54" i="1" s="1"/>
  <c r="AM54" i="1"/>
  <c r="AN54" i="1"/>
  <c r="AO54" i="1"/>
  <c r="S55" i="1"/>
  <c r="X55" i="1"/>
  <c r="Y55" i="1" s="1"/>
  <c r="Z55" i="1" s="1"/>
  <c r="AC55" i="1"/>
  <c r="AD55" i="1" s="1"/>
  <c r="AE55" i="1" s="1"/>
  <c r="AM55" i="1"/>
  <c r="AN55" i="1"/>
  <c r="AO55" i="1"/>
  <c r="S56" i="1"/>
  <c r="T56" i="1" s="1"/>
  <c r="U56" i="1" s="1"/>
  <c r="X56" i="1"/>
  <c r="AC56" i="1"/>
  <c r="AD56" i="1" s="1"/>
  <c r="AE56" i="1" s="1"/>
  <c r="AM56" i="1"/>
  <c r="AN56" i="1" s="1"/>
  <c r="AO56" i="1" s="1"/>
  <c r="S57" i="1"/>
  <c r="T57" i="1" s="1"/>
  <c r="X57" i="1"/>
  <c r="AC57" i="1"/>
  <c r="AD57" i="1"/>
  <c r="AE57" i="1" s="1"/>
  <c r="AM57" i="1"/>
  <c r="AN57" i="1"/>
  <c r="AO57" i="1" s="1"/>
  <c r="S58" i="1"/>
  <c r="T58" i="1" s="1"/>
  <c r="U58" i="1" s="1"/>
  <c r="AF58" i="1" s="1"/>
  <c r="X58" i="1"/>
  <c r="Y58" i="1"/>
  <c r="Z58" i="1"/>
  <c r="AC58" i="1"/>
  <c r="AD58" i="1" s="1"/>
  <c r="AE58" i="1" s="1"/>
  <c r="AM58" i="1"/>
  <c r="AN58" i="1"/>
  <c r="AO58" i="1" s="1"/>
  <c r="S59" i="1"/>
  <c r="AP59" i="1" s="1"/>
  <c r="AQ59" i="1" s="1"/>
  <c r="AR59" i="1" s="1"/>
  <c r="X59" i="1"/>
  <c r="Y59" i="1" s="1"/>
  <c r="Z59" i="1" s="1"/>
  <c r="AC59" i="1"/>
  <c r="AD59" i="1" s="1"/>
  <c r="AE59" i="1"/>
  <c r="AM59" i="1"/>
  <c r="AN59" i="1"/>
  <c r="AO59" i="1" s="1"/>
  <c r="S60" i="1"/>
  <c r="T60" i="1" s="1"/>
  <c r="U60" i="1" s="1"/>
  <c r="X60" i="1"/>
  <c r="Y60" i="1"/>
  <c r="Z60" i="1" s="1"/>
  <c r="AC60" i="1"/>
  <c r="AD60" i="1"/>
  <c r="AE60" i="1" s="1"/>
  <c r="AM60" i="1"/>
  <c r="AN60" i="1" s="1"/>
  <c r="AO60" i="1" s="1"/>
  <c r="S61" i="1"/>
  <c r="T61" i="1" s="1"/>
  <c r="U61" i="1" s="1"/>
  <c r="X61" i="1"/>
  <c r="Y61" i="1"/>
  <c r="Z61" i="1"/>
  <c r="AC61" i="1"/>
  <c r="AD61" i="1"/>
  <c r="AE61" i="1" s="1"/>
  <c r="AM61" i="1"/>
  <c r="AN61" i="1"/>
  <c r="AO61" i="1" s="1"/>
  <c r="S62" i="1"/>
  <c r="T62" i="1" s="1"/>
  <c r="U62" i="1" s="1"/>
  <c r="X62" i="1"/>
  <c r="Y62" i="1" s="1"/>
  <c r="Z62" i="1"/>
  <c r="AC62" i="1"/>
  <c r="AD62" i="1"/>
  <c r="AE62" i="1" s="1"/>
  <c r="AM62" i="1"/>
  <c r="AN62" i="1"/>
  <c r="AO62" i="1" s="1"/>
  <c r="S63" i="1"/>
  <c r="T63" i="1"/>
  <c r="U63" i="1" s="1"/>
  <c r="X63" i="1"/>
  <c r="AC63" i="1"/>
  <c r="AD63" i="1" s="1"/>
  <c r="AE63" i="1" s="1"/>
  <c r="AM63" i="1"/>
  <c r="AN63" i="1"/>
  <c r="AO63" i="1"/>
  <c r="S64" i="1"/>
  <c r="X64" i="1"/>
  <c r="Y64" i="1" s="1"/>
  <c r="Z64" i="1" s="1"/>
  <c r="AC64" i="1"/>
  <c r="AD64" i="1" s="1"/>
  <c r="AE64" i="1" s="1"/>
  <c r="AM64" i="1"/>
  <c r="AN64" i="1" s="1"/>
  <c r="AO64" i="1" s="1"/>
  <c r="AD28" i="1"/>
  <c r="AE28" i="1" s="1"/>
  <c r="T42" i="1"/>
  <c r="U42" i="1" s="1"/>
  <c r="U48" i="1"/>
  <c r="T50" i="1"/>
  <c r="U50" i="1" s="1"/>
  <c r="T52" i="1"/>
  <c r="U52" i="1" s="1"/>
  <c r="AN27" i="1"/>
  <c r="AO27" i="1"/>
  <c r="T46" i="1"/>
  <c r="U46" i="1"/>
  <c r="AF46" i="1" s="1"/>
  <c r="T59" i="1"/>
  <c r="U59" i="1" s="1"/>
  <c r="AF59" i="1" s="1"/>
  <c r="U57" i="1"/>
  <c r="T51" i="1"/>
  <c r="U51" i="1" s="1"/>
  <c r="T49" i="1"/>
  <c r="U49" i="1" s="1"/>
  <c r="AM3" i="13"/>
  <c r="L43" i="14" s="1"/>
  <c r="W21" i="13"/>
  <c r="X21" i="13"/>
  <c r="S15" i="13"/>
  <c r="H41" i="14"/>
  <c r="S19" i="13"/>
  <c r="AI19" i="13" s="1"/>
  <c r="R22" i="13"/>
  <c r="S22" i="13" s="1"/>
  <c r="AI22" i="13" s="1"/>
  <c r="X25" i="13"/>
  <c r="AD3" i="13"/>
  <c r="L40" i="14" s="1"/>
  <c r="P3" i="13"/>
  <c r="L32" i="14" s="1"/>
  <c r="AP62" i="1"/>
  <c r="AQ62" i="1" s="1"/>
  <c r="AR62" i="1" s="1"/>
  <c r="AP48" i="1"/>
  <c r="AQ48" i="1" s="1"/>
  <c r="AR48" i="1" s="1"/>
  <c r="AP51" i="1"/>
  <c r="AQ51" i="1" s="1"/>
  <c r="AR51" i="1" s="1"/>
  <c r="AP26" i="1"/>
  <c r="AQ26" i="1" s="1"/>
  <c r="Y38" i="1"/>
  <c r="Z38" i="1"/>
  <c r="AN40" i="1"/>
  <c r="AO40" i="1"/>
  <c r="AP45" i="1"/>
  <c r="AQ45" i="1" s="1"/>
  <c r="AR45" i="1" s="1"/>
  <c r="AP37" i="1"/>
  <c r="AQ37" i="1" s="1"/>
  <c r="AR37" i="1"/>
  <c r="AP46" i="1"/>
  <c r="AQ46" i="1" s="1"/>
  <c r="AR46" i="1" s="1"/>
  <c r="AP30" i="1"/>
  <c r="AQ30" i="1" s="1"/>
  <c r="AR30" i="1" s="1"/>
  <c r="T36" i="1"/>
  <c r="U36" i="1"/>
  <c r="AF36" i="1" s="1"/>
  <c r="AP36" i="1"/>
  <c r="AQ36" i="1" s="1"/>
  <c r="AR36" i="1" s="1"/>
  <c r="AI2" i="13"/>
  <c r="K87" i="14" s="1"/>
  <c r="Y56" i="1"/>
  <c r="Z56" i="1" s="1"/>
  <c r="AR27" i="1"/>
  <c r="AR26" i="1"/>
  <c r="T32" i="1"/>
  <c r="U32" i="1" s="1"/>
  <c r="AP25" i="1"/>
  <c r="AQ25" i="1" s="1"/>
  <c r="AR25" i="1" s="1"/>
  <c r="U25" i="1"/>
  <c r="AF25" i="1" s="1"/>
  <c r="AC19" i="13"/>
  <c r="Y3" i="13"/>
  <c r="L37" i="14" s="1"/>
  <c r="W24" i="13"/>
  <c r="X24" i="13"/>
  <c r="AS24" i="13"/>
  <c r="AT24" i="13" s="1"/>
  <c r="AU24" i="13" s="1"/>
  <c r="X20" i="13"/>
  <c r="AS18" i="13"/>
  <c r="AT18" i="13" s="1"/>
  <c r="AU18" i="13" s="1"/>
  <c r="X18" i="13"/>
  <c r="AI18" i="13" s="1"/>
  <c r="W15" i="13"/>
  <c r="X15" i="13" s="1"/>
  <c r="R17" i="13"/>
  <c r="Y57" i="1"/>
  <c r="Z57" i="1"/>
  <c r="AP57" i="1"/>
  <c r="AQ57" i="1" s="1"/>
  <c r="AR57" i="1" s="1"/>
  <c r="Y41" i="1"/>
  <c r="Z41" i="1" s="1"/>
  <c r="AP53" i="1"/>
  <c r="AQ53" i="1" s="1"/>
  <c r="AR53" i="1" s="1"/>
  <c r="AP60" i="1"/>
  <c r="AQ60" i="1" s="1"/>
  <c r="AR60" i="1" s="1"/>
  <c r="AQ52" i="1"/>
  <c r="AR52" i="1" s="1"/>
  <c r="AE38" i="1"/>
  <c r="AF34" i="1"/>
  <c r="AP61" i="1"/>
  <c r="AQ61" i="1" s="1"/>
  <c r="AR61" i="1" s="1"/>
  <c r="AP43" i="1"/>
  <c r="AQ43" i="1" s="1"/>
  <c r="AR43" i="1" s="1"/>
  <c r="AN31" i="1"/>
  <c r="AP58" i="1"/>
  <c r="AQ58" i="1"/>
  <c r="AR58" i="1"/>
  <c r="AF51" i="1"/>
  <c r="AF48" i="1"/>
  <c r="Y42" i="1"/>
  <c r="Z42" i="1" s="1"/>
  <c r="AP42" i="1"/>
  <c r="AQ42" i="1" s="1"/>
  <c r="AR42" i="1" s="1"/>
  <c r="AF26" i="1"/>
  <c r="AO3" i="13"/>
  <c r="L45" i="14"/>
  <c r="U43" i="1"/>
  <c r="AF43" i="1" s="1"/>
  <c r="AO31" i="1"/>
  <c r="AR15" i="13"/>
  <c r="AG1" i="13"/>
  <c r="H42" i="14" s="1"/>
  <c r="AH25" i="13"/>
  <c r="AS20" i="13"/>
  <c r="AT20" i="13" s="1"/>
  <c r="AU20" i="13" s="1"/>
  <c r="AI15" i="13"/>
  <c r="W16" i="13"/>
  <c r="X16" i="13" s="1"/>
  <c r="AI16" i="13" s="1"/>
  <c r="AS16" i="13"/>
  <c r="AT16" i="13" s="1"/>
  <c r="AU16" i="13" s="1"/>
  <c r="AG5" i="13"/>
  <c r="J42" i="14" s="1"/>
  <c r="AS23" i="13"/>
  <c r="AT23" i="13"/>
  <c r="AU23" i="13"/>
  <c r="AB2" i="13"/>
  <c r="K39" i="14" s="1"/>
  <c r="AB4" i="13"/>
  <c r="I39" i="14" s="1"/>
  <c r="AG2" i="13"/>
  <c r="K42" i="14" s="1"/>
  <c r="W5" i="13"/>
  <c r="J36" i="14" s="1"/>
  <c r="AB1" i="13"/>
  <c r="AB5" i="13"/>
  <c r="J39" i="14"/>
  <c r="W2" i="13"/>
  <c r="K36" i="14" s="1"/>
  <c r="AC15" i="13"/>
  <c r="T3" i="13"/>
  <c r="L34" i="14"/>
  <c r="R23" i="13"/>
  <c r="S23" i="13" s="1"/>
  <c r="AI23" i="13" s="1"/>
  <c r="AS19" i="13"/>
  <c r="AT19" i="13" s="1"/>
  <c r="AU19" i="13"/>
  <c r="H39" i="14"/>
  <c r="AB3" i="13"/>
  <c r="L39" i="14" s="1"/>
  <c r="W1" i="13"/>
  <c r="W3" i="13" s="1"/>
  <c r="L36" i="14" s="1"/>
  <c r="W4" i="13"/>
  <c r="I36" i="14" s="1"/>
  <c r="L23" i="9"/>
  <c r="L24" i="9"/>
  <c r="L22" i="9"/>
  <c r="K15" i="9"/>
  <c r="L14" i="9" s="1"/>
  <c r="F89" i="9"/>
  <c r="F88" i="9"/>
  <c r="AF2" i="1"/>
  <c r="K88" i="9"/>
  <c r="AF1" i="1"/>
  <c r="K87" i="9" s="1"/>
  <c r="U16" i="1"/>
  <c r="L13" i="9"/>
  <c r="AF7" i="1"/>
  <c r="AF5" i="1"/>
  <c r="K91" i="9" s="1"/>
  <c r="AF4" i="1"/>
  <c r="K90" i="9" s="1"/>
  <c r="AF3" i="1"/>
  <c r="G25" i="9"/>
  <c r="H21" i="9" s="1"/>
  <c r="H18" i="9"/>
  <c r="AE15" i="1"/>
  <c r="AP15" i="1"/>
  <c r="AP18" i="1"/>
  <c r="AQ18" i="1" s="1"/>
  <c r="AR18" i="1" s="1"/>
  <c r="T18" i="1"/>
  <c r="U18" i="1"/>
  <c r="AF18" i="1"/>
  <c r="T15" i="1"/>
  <c r="U15" i="1" s="1"/>
  <c r="AF15" i="1" s="1"/>
  <c r="H15" i="9"/>
  <c r="H13" i="9"/>
  <c r="H24" i="9"/>
  <c r="H20" i="9"/>
  <c r="H22" i="9"/>
  <c r="H44" i="14" l="1"/>
  <c r="AQ5" i="13"/>
  <c r="J46" i="14" s="1"/>
  <c r="AQ2" i="13"/>
  <c r="K46" i="14" s="1"/>
  <c r="AQ4" i="13"/>
  <c r="I46" i="14" s="1"/>
  <c r="AI3" i="13"/>
  <c r="K88" i="14" s="1"/>
  <c r="AI5" i="13"/>
  <c r="K90" i="14" s="1"/>
  <c r="AI6" i="13"/>
  <c r="K91" i="14" s="1"/>
  <c r="AI1" i="13"/>
  <c r="K86" i="14" s="1"/>
  <c r="AI4" i="13"/>
  <c r="K89" i="14" s="1"/>
  <c r="AG3" i="13"/>
  <c r="L42" i="14" s="1"/>
  <c r="AG4" i="13"/>
  <c r="I42" i="14" s="1"/>
  <c r="H38" i="14"/>
  <c r="H35" i="14"/>
  <c r="H36" i="14"/>
  <c r="G16" i="14"/>
  <c r="G19" i="14" s="1"/>
  <c r="K18" i="14"/>
  <c r="AF21" i="1"/>
  <c r="AP21" i="1"/>
  <c r="AF23" i="1"/>
  <c r="AP22" i="1"/>
  <c r="AQ22" i="1" s="1"/>
  <c r="AR22" i="1" s="1"/>
  <c r="AD19" i="1"/>
  <c r="AD1" i="1" s="1"/>
  <c r="AD3" i="1" s="1"/>
  <c r="L43" i="9" s="1"/>
  <c r="AP20" i="1"/>
  <c r="AQ20" i="1" s="1"/>
  <c r="AR20" i="1" s="1"/>
  <c r="AP16" i="1"/>
  <c r="AF24" i="1"/>
  <c r="AP24" i="1"/>
  <c r="L33" i="9"/>
  <c r="AO43" i="1"/>
  <c r="AN4" i="1"/>
  <c r="AF56" i="1"/>
  <c r="AF42" i="1"/>
  <c r="H14" i="9"/>
  <c r="H25" i="9" s="1"/>
  <c r="AP23" i="1"/>
  <c r="AQ23" i="1" s="1"/>
  <c r="AR23" i="1" s="1"/>
  <c r="AQ16" i="1"/>
  <c r="AR16" i="1" s="1"/>
  <c r="AN5" i="1"/>
  <c r="L15" i="9"/>
  <c r="L25" i="9"/>
  <c r="AP39" i="1"/>
  <c r="AQ39" i="1" s="1"/>
  <c r="AR39" i="1" s="1"/>
  <c r="Y35" i="1"/>
  <c r="AP35" i="1"/>
  <c r="AQ35" i="1" s="1"/>
  <c r="AR35" i="1" s="1"/>
  <c r="AD32" i="1"/>
  <c r="AE32" i="1" s="1"/>
  <c r="AP32" i="1"/>
  <c r="AQ32" i="1" s="1"/>
  <c r="AR32" i="1" s="1"/>
  <c r="AD41" i="1"/>
  <c r="AE41" i="1" s="1"/>
  <c r="AP41" i="1"/>
  <c r="AQ41" i="1" s="1"/>
  <c r="AR41" i="1" s="1"/>
  <c r="AE17" i="1"/>
  <c r="AN2" i="1"/>
  <c r="K94" i="9"/>
  <c r="L87" i="9" s="1"/>
  <c r="AI25" i="13"/>
  <c r="AP56" i="1"/>
  <c r="AQ56" i="1" s="1"/>
  <c r="AR56" i="1" s="1"/>
  <c r="AF47" i="1"/>
  <c r="AP29" i="1"/>
  <c r="AQ29" i="1" s="1"/>
  <c r="AR29" i="1" s="1"/>
  <c r="T29" i="1"/>
  <c r="U29" i="1" s="1"/>
  <c r="AF29" i="1" s="1"/>
  <c r="AN1" i="1"/>
  <c r="AN3" i="1" s="1"/>
  <c r="L47" i="9" s="1"/>
  <c r="AO15" i="1"/>
  <c r="AQ15" i="1" s="1"/>
  <c r="AP63" i="1"/>
  <c r="AQ63" i="1" s="1"/>
  <c r="AR63" i="1" s="1"/>
  <c r="Y63" i="1"/>
  <c r="Z63" i="1" s="1"/>
  <c r="AF63" i="1" s="1"/>
  <c r="AP55" i="1"/>
  <c r="AQ55" i="1" s="1"/>
  <c r="AR55" i="1" s="1"/>
  <c r="T55" i="1"/>
  <c r="U55" i="1" s="1"/>
  <c r="AF55" i="1" s="1"/>
  <c r="AF41" i="1"/>
  <c r="AF30" i="1"/>
  <c r="T64" i="1"/>
  <c r="U64" i="1" s="1"/>
  <c r="AF64" i="1" s="1"/>
  <c r="AP64" i="1"/>
  <c r="AQ64" i="1" s="1"/>
  <c r="AR64" i="1" s="1"/>
  <c r="AF61" i="1"/>
  <c r="AF33" i="1"/>
  <c r="Z19" i="1"/>
  <c r="H23" i="9"/>
  <c r="H19" i="9"/>
  <c r="Y52" i="1"/>
  <c r="Z52" i="1" s="1"/>
  <c r="AF52" i="1" s="1"/>
  <c r="AF50" i="1"/>
  <c r="AF32" i="1"/>
  <c r="L88" i="9"/>
  <c r="T54" i="1"/>
  <c r="U54" i="1" s="1"/>
  <c r="AF54" i="1" s="1"/>
  <c r="AF62" i="1"/>
  <c r="AF60" i="1"/>
  <c r="AD2" i="1"/>
  <c r="H17" i="9"/>
  <c r="H16" i="9"/>
  <c r="AP33" i="1"/>
  <c r="AQ33" i="1" s="1"/>
  <c r="AR33" i="1" s="1"/>
  <c r="T38" i="1"/>
  <c r="U38" i="1" s="1"/>
  <c r="AF38" i="1" s="1"/>
  <c r="T17" i="1"/>
  <c r="AP17" i="1"/>
  <c r="R2" i="13"/>
  <c r="K33" i="14" s="1"/>
  <c r="T39" i="1"/>
  <c r="U39" i="1" s="1"/>
  <c r="AF39" i="1" s="1"/>
  <c r="AP47" i="1"/>
  <c r="AQ47" i="1" s="1"/>
  <c r="AR47" i="1" s="1"/>
  <c r="AP31" i="1"/>
  <c r="AQ31" i="1" s="1"/>
  <c r="AR31" i="1" s="1"/>
  <c r="AR25" i="13"/>
  <c r="AQ1" i="13"/>
  <c r="AP44" i="1"/>
  <c r="AQ44" i="1" s="1"/>
  <c r="AR44" i="1" s="1"/>
  <c r="AF57" i="1"/>
  <c r="AP34" i="1"/>
  <c r="AQ34" i="1" s="1"/>
  <c r="AR34" i="1" s="1"/>
  <c r="S17" i="13"/>
  <c r="AI17" i="13" s="1"/>
  <c r="AP50" i="1"/>
  <c r="AQ50" i="1" s="1"/>
  <c r="AR50" i="1" s="1"/>
  <c r="AP49" i="1"/>
  <c r="AQ49" i="1" s="1"/>
  <c r="AR49" i="1" s="1"/>
  <c r="Y49" i="1"/>
  <c r="Z49" i="1" s="1"/>
  <c r="AF49" i="1" s="1"/>
  <c r="AP40" i="1"/>
  <c r="AQ40" i="1" s="1"/>
  <c r="AR40" i="1" s="1"/>
  <c r="AI24" i="13"/>
  <c r="AI20" i="13"/>
  <c r="AS22" i="13"/>
  <c r="AT22" i="13" s="1"/>
  <c r="AU22" i="13" s="1"/>
  <c r="AS21" i="13"/>
  <c r="AT21" i="13" s="1"/>
  <c r="AU21" i="13" s="1"/>
  <c r="R21" i="13"/>
  <c r="AS15" i="13"/>
  <c r="AT15" i="13" s="1"/>
  <c r="AS17" i="13"/>
  <c r="H31" i="14"/>
  <c r="K93" i="14" l="1"/>
  <c r="L89" i="14" s="1"/>
  <c r="AT17" i="13"/>
  <c r="AU17" i="13" s="1"/>
  <c r="AQ21" i="1"/>
  <c r="AR21" i="1" s="1"/>
  <c r="AE19" i="1"/>
  <c r="AF19" i="1" s="1"/>
  <c r="AQ19" i="1" s="1"/>
  <c r="AR19" i="1" s="1"/>
  <c r="AQ24" i="1"/>
  <c r="AR24" i="1" s="1"/>
  <c r="AR15" i="1"/>
  <c r="L91" i="9"/>
  <c r="Y2" i="1"/>
  <c r="AD4" i="1"/>
  <c r="H46" i="14"/>
  <c r="AQ3" i="13"/>
  <c r="L46" i="14" s="1"/>
  <c r="L92" i="9"/>
  <c r="L89" i="9"/>
  <c r="L94" i="9" s="1"/>
  <c r="L93" i="9"/>
  <c r="T2" i="1"/>
  <c r="L90" i="9"/>
  <c r="Z35" i="1"/>
  <c r="AF35" i="1" s="1"/>
  <c r="Y1" i="1"/>
  <c r="Y3" i="1" s="1"/>
  <c r="L40" i="9" s="1"/>
  <c r="Y5" i="1"/>
  <c r="Y4" i="1"/>
  <c r="AD5" i="1"/>
  <c r="AU15" i="13"/>
  <c r="S21" i="13"/>
  <c r="AI21" i="13" s="1"/>
  <c r="R4" i="13"/>
  <c r="I33" i="14" s="1"/>
  <c r="R1" i="13"/>
  <c r="R5" i="13"/>
  <c r="J33" i="14" s="1"/>
  <c r="U17" i="1"/>
  <c r="AF17" i="1" s="1"/>
  <c r="AQ17" i="1" s="1"/>
  <c r="T1" i="1"/>
  <c r="T3" i="1" s="1"/>
  <c r="T5" i="1"/>
  <c r="T4" i="1"/>
  <c r="L91" i="14" l="1"/>
  <c r="L88" i="14"/>
  <c r="L92" i="14"/>
  <c r="L90" i="14"/>
  <c r="L86" i="14"/>
  <c r="L87" i="14"/>
  <c r="AT1" i="13"/>
  <c r="AT3" i="13" s="1"/>
  <c r="L47" i="14" s="1"/>
  <c r="AT4" i="13"/>
  <c r="I47" i="14" s="1"/>
  <c r="AT2" i="13"/>
  <c r="K47" i="14" s="1"/>
  <c r="AT5" i="13"/>
  <c r="J47" i="14" s="1"/>
  <c r="AR17" i="1"/>
  <c r="AQ4" i="1"/>
  <c r="I48" i="9" s="1"/>
  <c r="AQ5" i="1"/>
  <c r="J48" i="9" s="1"/>
  <c r="AQ1" i="1"/>
  <c r="AQ3" i="1" s="1"/>
  <c r="L48" i="9" s="1"/>
  <c r="AQ2" i="1"/>
  <c r="K48" i="9" s="1"/>
  <c r="R3" i="13"/>
  <c r="L33" i="14" s="1"/>
  <c r="H33" i="14"/>
  <c r="AR2" i="1"/>
  <c r="AR1" i="1"/>
  <c r="E87" i="9" s="1"/>
  <c r="AR3" i="1"/>
  <c r="AU2" i="13"/>
  <c r="E87" i="14" s="1"/>
  <c r="AU1" i="13"/>
  <c r="E86" i="14" s="1"/>
  <c r="AU3" i="13"/>
  <c r="E88" i="14" s="1"/>
  <c r="L93" i="14" l="1"/>
  <c r="H47" i="14"/>
  <c r="F86" i="14" s="1"/>
  <c r="E89" i="14"/>
  <c r="F87" i="9"/>
  <c r="F90" i="9" s="1"/>
  <c r="E90" i="9"/>
  <c r="F88" i="14" l="1"/>
  <c r="F87" i="14"/>
  <c r="F89" i="14" l="1"/>
</calcChain>
</file>

<file path=xl/sharedStrings.xml><?xml version="1.0" encoding="utf-8"?>
<sst xmlns="http://schemas.openxmlformats.org/spreadsheetml/2006/main" count="498" uniqueCount="194">
  <si>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</si>
  <si>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</si>
  <si>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</si>
  <si>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</si>
  <si>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</si>
  <si>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</si>
  <si>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</si>
  <si>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</si>
  <si>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</si>
  <si>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</si>
  <si>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</si>
  <si>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</si>
  <si>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</si>
  <si>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</si>
  <si>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</si>
  <si>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</si>
  <si>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</si>
  <si>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</si>
  <si>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</si>
  <si>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</si>
  <si>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</si>
  <si>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</si>
  <si>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</si>
  <si>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</si>
  <si>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</si>
  <si>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</si>
  <si>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</si>
  <si>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</si>
  <si>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</si>
  <si>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</si>
  <si>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</si>
  <si>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</si>
  <si>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</si>
  <si>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</si>
  <si>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</si>
  <si>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</si>
  <si>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</si>
  <si>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</si>
  <si>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</si>
  <si>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</si>
  <si>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</si>
  <si>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</si>
  <si>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</si>
  <si>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</si>
  <si>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</si>
  <si>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</si>
  <si>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</si>
  <si>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</si>
  <si>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</si>
  <si>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</si>
  <si>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</si>
  <si>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</si>
  <si>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</si>
  <si>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</si>
  <si>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</si>
  <si>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</si>
  <si>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</si>
  <si>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</si>
  <si>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</si>
  <si>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</si>
  <si>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</si>
  <si>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</si>
  <si>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</si>
  <si>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</si>
  <si>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</si>
  <si>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</si>
  <si>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</si>
  <si>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</si>
  <si>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</si>
  <si>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</si>
  <si>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</si>
  <si>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</si>
  <si>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</si>
  <si>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</si>
  <si>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</si>
  <si>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</si>
  <si>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</si>
  <si>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</si>
  <si>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</si>
  <si>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</si>
  <si>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</si>
  <si>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</si>
  <si>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</si>
  <si>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</si>
  <si>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</si>
  <si>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</si>
  <si>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</si>
  <si>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</si>
  <si>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</si>
  <si>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</si>
  <si>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</si>
  <si>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</si>
  <si>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</si>
  <si>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</si>
  <si>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</si>
  <si>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</si>
  <si>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</si>
  <si>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</si>
  <si>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</si>
  <si>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</si>
  <si>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</si>
  <si>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</si>
  <si>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</si>
  <si>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</si>
  <si>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</si>
  <si>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</si>
  <si>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</si>
  <si>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</si>
  <si>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</si>
  <si>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</si>
  <si>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</si>
  <si>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</si>
  <si>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</si>
  <si>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</si>
  <si>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</si>
  <si>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</si>
  <si>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</si>
  <si>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</si>
  <si>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</si>
  <si>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</si>
  <si>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</si>
  <si>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</si>
  <si>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</si>
  <si>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</si>
  <si>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</si>
  <si>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</si>
  <si>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</si>
  <si>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</si>
  <si>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</si>
  <si>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</si>
  <si>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</si>
  <si>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</si>
  <si>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</si>
  <si>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</si>
  <si>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</si>
  <si>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</si>
  <si>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</si>
  <si>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</si>
  <si>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</si>
  <si>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</si>
  <si>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</si>
  <si>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</si>
  <si>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</si>
  <si>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</si>
  <si>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</si>
  <si>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</si>
  <si>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</si>
  <si>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</si>
  <si>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</si>
  <si>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</si>
  <si>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</si>
  <si>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</si>
  <si>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</si>
  <si>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</si>
  <si>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</si>
  <si>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</si>
  <si>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</si>
  <si>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</si>
  <si>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</si>
  <si>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</si>
  <si>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</si>
  <si>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</si>
  <si>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</si>
  <si>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</si>
  <si>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</si>
  <si>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</si>
  <si>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</si>
  <si>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</si>
  <si>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</si>
  <si>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</si>
  <si>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</si>
  <si>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</si>
  <si>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</si>
  <si>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</si>
  <si>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</si>
  <si>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90.0</t>
  </si>
  <si>
    <t>90.1</t>
  </si>
  <si>
    <t>90.2</t>
  </si>
  <si>
    <t>PAMPLONITA</t>
  </si>
  <si>
    <t>QUINTANA PARRA ALIX ADRIANA</t>
  </si>
  <si>
    <t>NUESTRA SEÑORADEL PILAR</t>
  </si>
  <si>
    <t>CRUZ CHONA ELCIDA OMAIRA</t>
  </si>
  <si>
    <t xml:space="preserve"> PEÑA DURAN ANA BEATRIZ</t>
  </si>
  <si>
    <t xml:space="preserve"> VALDERRAMA PARADA CLAUDIA LORENA</t>
  </si>
  <si>
    <t>LAGUADO JOSE PATROCINIO</t>
  </si>
  <si>
    <t>DELGADO QUINTANA MIGUEL ADUEN</t>
  </si>
  <si>
    <t>CAPACHO SANTAFE CARMEN PATRICIA</t>
  </si>
  <si>
    <t>VILLAMIZAR HERNANDEZ ROSA CLEMENTINA</t>
  </si>
  <si>
    <t>PARADA JAIMES VILMA AURORA</t>
  </si>
  <si>
    <t>MYRIAM YANETH PARRA ACEVEDO</t>
  </si>
  <si>
    <t>5+A19:F19</t>
  </si>
  <si>
    <t>Pamplonita</t>
  </si>
  <si>
    <t>MEJIA ACEVEDO MARTHA ISABEL</t>
  </si>
  <si>
    <t>NUESTRA SEÑORA DEL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</si>
</sst>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01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90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90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90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90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90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90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90" fontId="3" fillId="0" borderId="37" xfId="0" applyNumberFormat="1" applyFont="1" applyBorder="1" applyAlignment="1" applyProtection="1">
      <alignment horizontal="center" vertical="center"/>
    </xf>
    <xf numFmtId="190" fontId="3" fillId="0" borderId="38" xfId="0" applyNumberFormat="1" applyFont="1" applyBorder="1" applyAlignment="1" applyProtection="1">
      <alignment horizontal="center" vertical="center"/>
    </xf>
    <xf numFmtId="190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90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9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9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9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90" fontId="12" fillId="0" borderId="0" xfId="0" applyNumberFormat="1" applyFont="1" applyFill="1" applyBorder="1" applyAlignment="1" applyProtection="1">
      <alignment horizontal="center" vertical="center" wrapText="1"/>
    </xf>
    <xf numFmtId="190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90" fontId="3" fillId="0" borderId="42" xfId="0" applyNumberFormat="1" applyFont="1" applyBorder="1" applyAlignment="1" applyProtection="1">
      <alignment horizontal="center" vertical="center"/>
    </xf>
    <xf numFmtId="190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90" fontId="3" fillId="0" borderId="44" xfId="0" applyNumberFormat="1" applyFont="1" applyBorder="1" applyAlignment="1" applyProtection="1">
      <alignment horizontal="center" vertical="center"/>
    </xf>
    <xf numFmtId="190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90" fontId="6" fillId="0" borderId="46" xfId="0" applyNumberFormat="1" applyFont="1" applyBorder="1" applyAlignment="1" applyProtection="1">
      <alignment horizontal="center" vertical="center"/>
    </xf>
    <xf numFmtId="190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90" fontId="6" fillId="0" borderId="39" xfId="0" applyNumberFormat="1" applyFont="1" applyBorder="1" applyAlignment="1" applyProtection="1">
      <alignment horizontal="center" vertical="center"/>
    </xf>
    <xf numFmtId="190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90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90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90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90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90" fontId="9" fillId="0" borderId="56" xfId="0" applyNumberFormat="1" applyFont="1" applyBorder="1" applyAlignment="1" applyProtection="1">
      <alignment horizontal="center" vertical="center"/>
    </xf>
    <xf numFmtId="190" fontId="9" fillId="0" borderId="57" xfId="0" applyNumberFormat="1" applyFont="1" applyBorder="1" applyAlignment="1" applyProtection="1">
      <alignment horizontal="center" vertical="center" wrapText="1"/>
    </xf>
    <xf numFmtId="190" fontId="9" fillId="0" borderId="58" xfId="0" applyNumberFormat="1" applyFont="1" applyBorder="1" applyAlignment="1" applyProtection="1">
      <alignment horizontal="center" vertical="center" wrapText="1"/>
    </xf>
    <xf numFmtId="190" fontId="9" fillId="0" borderId="59" xfId="0" applyNumberFormat="1" applyFont="1" applyBorder="1" applyAlignment="1" applyProtection="1">
      <alignment horizontal="center" vertical="center" wrapText="1"/>
    </xf>
    <xf numFmtId="19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90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90" fontId="3" fillId="0" borderId="66" xfId="0" applyNumberFormat="1" applyFont="1" applyBorder="1" applyAlignment="1" applyProtection="1">
      <alignment horizontal="center" vertical="center"/>
    </xf>
    <xf numFmtId="190" fontId="6" fillId="0" borderId="17" xfId="0" applyNumberFormat="1" applyFont="1" applyBorder="1" applyAlignment="1" applyProtection="1">
      <alignment horizontal="center" vertical="center"/>
    </xf>
    <xf numFmtId="190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190" fontId="6" fillId="0" borderId="22" xfId="0" applyNumberFormat="1" applyFont="1" applyBorder="1" applyAlignment="1" applyProtection="1">
      <alignment horizontal="center" vertical="center"/>
    </xf>
    <xf numFmtId="190" fontId="6" fillId="0" borderId="44" xfId="0" applyNumberFormat="1" applyFont="1" applyBorder="1" applyAlignment="1" applyProtection="1">
      <alignment horizontal="center" vertical="center"/>
    </xf>
    <xf numFmtId="190" fontId="6" fillId="0" borderId="37" xfId="0" applyNumberFormat="1" applyFont="1" applyBorder="1" applyAlignment="1" applyProtection="1">
      <alignment horizontal="center" vertical="center"/>
    </xf>
    <xf numFmtId="0" fontId="16" fillId="0" borderId="0" xfId="0" applyFont="1"/>
    <xf numFmtId="0" fontId="16" fillId="0" borderId="68" xfId="0" applyFont="1" applyBorder="1" applyProtection="1">
      <protection locked="0"/>
    </xf>
    <xf numFmtId="0" fontId="16" fillId="0" borderId="68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4C6-42F8-8551-F7F5C39A200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4C6-42F8-8551-F7F5C39A200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4C6-42F8-8551-F7F5C39A2000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2F8-8551-F7F5C39A2000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4C6-42F8-8551-F7F5C39A2000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2F8-8551-F7F5C39A2000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4C6-42F8-8551-F7F5C39A2000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2F8-8551-F7F5C39A2000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4C6-42F8-8551-F7F5C39A2000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2F8-8551-F7F5C39A2000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4C6-42F8-8551-F7F5C39A2000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2F8-8551-F7F5C39A2000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4C6-42F8-8551-F7F5C39A2000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2F8-8551-F7F5C39A2000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4C6-42F8-8551-F7F5C39A2000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2F8-8551-F7F5C39A2000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4C6-42F8-8551-F7F5C39A2000}"/>
              </c:ext>
            </c:extLst>
          </c:dPt>
          <c:dLbls>
            <c:dLbl>
              <c:idx val="13"/>
              <c:spPr>
                <a:noFill/>
                <a:ln w="25400">
                  <a:noFill/>
                </a:ln>
              </c:spPr>
              <c:txPr>
                <a:bodyPr rot="-27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4C6-42F8-8551-F7F5C39A200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105</c:v>
                </c:pt>
                <c:pt idx="1">
                  <c:v>91</c:v>
                </c:pt>
                <c:pt idx="2">
                  <c:v>95</c:v>
                </c:pt>
                <c:pt idx="3">
                  <c:v>90</c:v>
                </c:pt>
                <c:pt idx="4">
                  <c:v>91</c:v>
                </c:pt>
                <c:pt idx="5">
                  <c:v>94</c:v>
                </c:pt>
                <c:pt idx="6">
                  <c:v>94</c:v>
                </c:pt>
                <c:pt idx="7">
                  <c:v>93.3333333333333</c:v>
                </c:pt>
                <c:pt idx="8">
                  <c:v>90</c:v>
                </c:pt>
                <c:pt idx="9">
                  <c:v>92</c:v>
                </c:pt>
                <c:pt idx="10">
                  <c:v>94</c:v>
                </c:pt>
                <c:pt idx="11">
                  <c:v>94.5</c:v>
                </c:pt>
                <c:pt idx="12">
                  <c:v>92</c:v>
                </c:pt>
                <c:pt idx="13">
                  <c:v>0</c:v>
                </c:pt>
                <c:pt idx="14">
                  <c:v>94</c:v>
                </c:pt>
                <c:pt idx="15">
                  <c:v>96.97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C6-42F8-8551-F7F5C39A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664431"/>
        <c:axId val="1"/>
      </c:barChart>
      <c:catAx>
        <c:axId val="302664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026644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439-41D1-ACB4-5821049F5BA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39-41D1-ACB4-5821049F5BA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39-41D1-ACB4-5821049F5BA7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9-41D1-ACB4-5821049F5BA7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9-41D1-ACB4-5821049F5BA7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9-41D1-ACB4-5821049F5B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9-41D1-ACB4-5821049F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21.276595744680851</c:v>
                </c:pt>
                <c:pt idx="1">
                  <c:v>0</c:v>
                </c:pt>
                <c:pt idx="2">
                  <c:v>19.148936170212767</c:v>
                </c:pt>
                <c:pt idx="3">
                  <c:v>0</c:v>
                </c:pt>
                <c:pt idx="4">
                  <c:v>21.276595744680851</c:v>
                </c:pt>
                <c:pt idx="5">
                  <c:v>19.148936170212767</c:v>
                </c:pt>
                <c:pt idx="6">
                  <c:v>19.148936170212767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9-44DE-8BBD-FDB1D725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90127"/>
        <c:axId val="1"/>
      </c:barChart>
      <c:catAx>
        <c:axId val="274090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4090127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418E-4BEF-8CE7-A8C5BFC6DC4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418E-4BEF-8CE7-A8C5BFC6DC4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418E-4BEF-8CE7-A8C5BFC6DC40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8E-4BEF-8CE7-A8C5BFC6DC40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18E-4BEF-8CE7-A8C5BFC6DC40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8E-4BEF-8CE7-A8C5BFC6DC40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18E-4BEF-8CE7-A8C5BFC6DC40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8E-4BEF-8CE7-A8C5BFC6DC40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18E-4BEF-8CE7-A8C5BFC6DC40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8E-4BEF-8CE7-A8C5BFC6DC40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18E-4BEF-8CE7-A8C5BFC6DC40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8E-4BEF-8CE7-A8C5BFC6DC40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18E-4BEF-8CE7-A8C5BFC6DC40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8E-4BEF-8CE7-A8C5BFC6DC40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18E-4BEF-8CE7-A8C5BFC6DC40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8E-4BEF-8CE7-A8C5BFC6DC40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18E-4BEF-8CE7-A8C5BFC6DC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94</c:v>
                </c:pt>
                <c:pt idx="1">
                  <c:v>93</c:v>
                </c:pt>
                <c:pt idx="2">
                  <c:v>93.5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93</c:v>
                </c:pt>
                <c:pt idx="13">
                  <c:v>93</c:v>
                </c:pt>
                <c:pt idx="14">
                  <c:v>94</c:v>
                </c:pt>
                <c:pt idx="15">
                  <c:v>93.333333333333329</c:v>
                </c:pt>
                <c:pt idx="16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8E-4BEF-8CE7-A8C5BFC6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661519"/>
        <c:axId val="1"/>
      </c:barChart>
      <c:catAx>
        <c:axId val="302661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02661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EDF-491E-9710-28D3D87B9EE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DF-491E-9710-28D3D87B9EE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DF-491E-9710-28D3D87B9EE6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F-491E-9710-28D3D87B9EE6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F-491E-9710-28D3D87B9EE6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F-491E-9710-28D3D87B9E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F-491E-9710-28D3D87B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9-4C26-8D43-5C8DD455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63599"/>
        <c:axId val="1"/>
      </c:barChart>
      <c:catAx>
        <c:axId val="302663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2663599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726396" name="Picture 1" descr="escudo blanco y negro">
          <a:extLst>
            <a:ext uri="{FF2B5EF4-FFF2-40B4-BE49-F238E27FC236}">
              <a16:creationId xmlns:a16="http://schemas.microsoft.com/office/drawing/2014/main" id="{E3F08B05-1FC8-48F8-95F0-C35614DE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726397" name="Gráfico 2">
          <a:extLst>
            <a:ext uri="{FF2B5EF4-FFF2-40B4-BE49-F238E27FC236}">
              <a16:creationId xmlns:a16="http://schemas.microsoft.com/office/drawing/2014/main" id="{57F3D376-39AF-4F21-9AD3-F6657D48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726398" name="Gráfico 7">
          <a:extLst>
            <a:ext uri="{FF2B5EF4-FFF2-40B4-BE49-F238E27FC236}">
              <a16:creationId xmlns:a16="http://schemas.microsoft.com/office/drawing/2014/main" id="{5E1C6A9D-72A7-47A1-9D8B-35DA94F7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726399" name="Gráfico 9">
          <a:extLst>
            <a:ext uri="{FF2B5EF4-FFF2-40B4-BE49-F238E27FC236}">
              <a16:creationId xmlns:a16="http://schemas.microsoft.com/office/drawing/2014/main" id="{97CCB5E3-7F0D-4B60-BDD7-984566A79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730492" name="Picture 1" descr="escudo blanco y negro">
          <a:extLst>
            <a:ext uri="{FF2B5EF4-FFF2-40B4-BE49-F238E27FC236}">
              <a16:creationId xmlns:a16="http://schemas.microsoft.com/office/drawing/2014/main" id="{41E914EC-AEA5-47DB-B5D1-ECCC7939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730493" name="Gráfico 2">
          <a:extLst>
            <a:ext uri="{FF2B5EF4-FFF2-40B4-BE49-F238E27FC236}">
              <a16:creationId xmlns:a16="http://schemas.microsoft.com/office/drawing/2014/main" id="{2C698C52-A1D0-4FA6-9DDD-9CD68F223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730494" name="Gráfico 3">
          <a:extLst>
            <a:ext uri="{FF2B5EF4-FFF2-40B4-BE49-F238E27FC236}">
              <a16:creationId xmlns:a16="http://schemas.microsoft.com/office/drawing/2014/main" id="{14C0A408-4789-409E-AC06-3CF924B06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730495" name="Gráfico 4">
          <a:extLst>
            <a:ext uri="{FF2B5EF4-FFF2-40B4-BE49-F238E27FC236}">
              <a16:creationId xmlns:a16="http://schemas.microsoft.com/office/drawing/2014/main" id="{AB1BE507-8DE4-4B59-A1F4-6B08954D2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="80" zoomScaleNormal="80" zoomScaleSheetLayoutView="90" workbookViewId="0">
      <pane xSplit="5" ySplit="2" topLeftCell="AD15" activePane="bottomRight" state="frozen"/>
      <selection activeCell="A13" sqref="A13"/>
      <selection pane="topRight" activeCell="F13" sqref="F13"/>
      <selection pane="bottomLeft" activeCell="A15" sqref="A15"/>
      <selection pane="bottomRight" activeCell="C28" sqref="C28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7"/>
      <c r="M1" s="87"/>
      <c r="N1" s="87" t="s">
        <v>54</v>
      </c>
      <c r="O1" s="81">
        <f>COUNT(O15:O64)</f>
        <v>10</v>
      </c>
      <c r="P1" s="81">
        <f>COUNT(P15:P64)</f>
        <v>10</v>
      </c>
      <c r="Q1" s="81">
        <f>COUNT(Q15:Q64)</f>
        <v>10</v>
      </c>
      <c r="R1" s="81">
        <f>COUNT(R15:R64)</f>
        <v>10</v>
      </c>
      <c r="S1" s="81"/>
      <c r="T1" s="81">
        <f>COUNT(T15:T64)</f>
        <v>10</v>
      </c>
      <c r="U1" s="81"/>
      <c r="V1" s="81">
        <f>COUNT(V15:V64)</f>
        <v>10</v>
      </c>
      <c r="W1" s="81">
        <f>COUNT(W15:W64)</f>
        <v>10</v>
      </c>
      <c r="X1" s="81"/>
      <c r="Y1" s="81">
        <f>COUNT(Y15:Y64)</f>
        <v>10</v>
      </c>
      <c r="Z1" s="81"/>
      <c r="AA1" s="81">
        <f>COUNT(AA15:AA64)</f>
        <v>10</v>
      </c>
      <c r="AB1" s="81">
        <f>COUNT(AB15:AB64)</f>
        <v>10</v>
      </c>
      <c r="AC1" s="81"/>
      <c r="AD1" s="81">
        <f>COUNT(AD15:AD64)</f>
        <v>10</v>
      </c>
      <c r="AE1" s="81" t="s">
        <v>128</v>
      </c>
      <c r="AF1" s="81">
        <f>SUM(AG1:AI1)</f>
        <v>10</v>
      </c>
      <c r="AG1" s="81">
        <f>COUNTIF(AG15:AG64,"Liderazgo")</f>
        <v>10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10</v>
      </c>
      <c r="AK1" s="81">
        <f>COUNT(AK15:AK64)</f>
        <v>10</v>
      </c>
      <c r="AL1" s="81">
        <f>COUNT(AL15:AL64)</f>
        <v>10</v>
      </c>
      <c r="AM1" s="81"/>
      <c r="AN1" s="81">
        <f>COUNT(AN15:AN64)</f>
        <v>10</v>
      </c>
      <c r="AO1" s="81"/>
      <c r="AP1" s="81"/>
      <c r="AQ1" s="81">
        <f>COUNT(AQ15:AQ64)</f>
        <v>10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1</v>
      </c>
      <c r="L2" s="89"/>
      <c r="M2" s="89"/>
      <c r="N2" s="89" t="s">
        <v>55</v>
      </c>
      <c r="O2" s="90">
        <f>AVERAGE(O15:O64)</f>
        <v>97</v>
      </c>
      <c r="P2" s="90">
        <f>AVERAGE(P15:P64)</f>
        <v>96.9</v>
      </c>
      <c r="Q2" s="90">
        <f>AVERAGE(Q15:Q64)</f>
        <v>97.1</v>
      </c>
      <c r="R2" s="90">
        <f>AVERAGE(R15:R64)</f>
        <v>96.9</v>
      </c>
      <c r="S2" s="90"/>
      <c r="T2" s="90">
        <f>AVERAGE(T15:T64)</f>
        <v>96.974999999999994</v>
      </c>
      <c r="U2" s="90"/>
      <c r="V2" s="90">
        <f>AVERAGE(V15:V64)</f>
        <v>97.3</v>
      </c>
      <c r="W2" s="90">
        <f>AVERAGE(W15:W64)</f>
        <v>97.1</v>
      </c>
      <c r="X2" s="90"/>
      <c r="Y2" s="90">
        <f>AVERAGE(Y15:Y64)</f>
        <v>97.1</v>
      </c>
      <c r="Z2" s="90"/>
      <c r="AA2" s="90">
        <f>AVERAGE(AA15:AA64)</f>
        <v>96.7</v>
      </c>
      <c r="AB2" s="90">
        <f>AVERAGE(AB15:AB64)</f>
        <v>97</v>
      </c>
      <c r="AC2" s="90"/>
      <c r="AD2" s="90">
        <f>AVERAGE(AD15:AD64)</f>
        <v>96.85</v>
      </c>
      <c r="AE2" s="90" t="s">
        <v>129</v>
      </c>
      <c r="AF2" s="81">
        <f t="shared" ref="AF2:AF7" si="0">SUM(AG2:AI2)</f>
        <v>0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0</v>
      </c>
      <c r="AJ2" s="90">
        <f>AVERAGE(AJ15:AJ64)</f>
        <v>97.2</v>
      </c>
      <c r="AK2" s="90">
        <f>AVERAGE(AK15:AK64)</f>
        <v>97.1</v>
      </c>
      <c r="AL2" s="90">
        <f>AVERAGE(AL15:AL64)</f>
        <v>96.7</v>
      </c>
      <c r="AM2" s="90"/>
      <c r="AN2" s="90">
        <f>AVERAGE(AN15:AN64)</f>
        <v>97</v>
      </c>
      <c r="AO2" s="90"/>
      <c r="AP2" s="90"/>
      <c r="AQ2" s="90">
        <f>AVERAGE(AQ15:AQ64)</f>
        <v>96.97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1.7638342073763937</v>
      </c>
      <c r="P3" s="90">
        <f>IF(P1&gt;1, STDEV(P15:P64))</f>
        <v>1.5951314818673865</v>
      </c>
      <c r="Q3" s="90">
        <f>IF(Q1&gt;1, STDEV(Q15:Q64))</f>
        <v>1.6633299933166199</v>
      </c>
      <c r="R3" s="90">
        <f>IF(R1&gt;1, STDEV(R15:R64))</f>
        <v>1.6633299933166199</v>
      </c>
      <c r="S3" s="90"/>
      <c r="T3" s="90">
        <f>IF(T1&gt;1, STDEV(T15:T64))</f>
        <v>1.6005641366579333</v>
      </c>
      <c r="U3" s="90"/>
      <c r="V3" s="90">
        <f>IF(V1&gt;1, STDEV(V15:V64))</f>
        <v>1.8885620632287059</v>
      </c>
      <c r="W3" s="90">
        <f>IF(W1&gt;1, STDEV(W15:W64))</f>
        <v>2.0248456731316584</v>
      </c>
      <c r="X3" s="90"/>
      <c r="Y3" s="90">
        <f>IF(Y1&gt;1, STDEV(Y15:Y64))</f>
        <v>1.9119507199599981</v>
      </c>
      <c r="Z3" s="90"/>
      <c r="AA3" s="90">
        <f>IF(AA1&gt;1, STDEV(AA15:AA64))</f>
        <v>1.9465068427541912</v>
      </c>
      <c r="AB3" s="90">
        <f>IF(AB1&gt;1, STDEV(AB15:AB64))</f>
        <v>2</v>
      </c>
      <c r="AC3" s="90"/>
      <c r="AD3" s="90">
        <f>IF(AD1&gt;1, STDEV(AD15:AD64))</f>
        <v>1.9443650777453174</v>
      </c>
      <c r="AE3" s="90" t="s">
        <v>130</v>
      </c>
      <c r="AF3" s="81">
        <f t="shared" si="0"/>
        <v>10</v>
      </c>
      <c r="AG3" s="81">
        <f>COUNTIF(AG15:AG64,"Trabajo en equipo")</f>
        <v>0</v>
      </c>
      <c r="AH3" s="81">
        <f>COUNTIF(AH15:AH64,"Trabajo en equipo")</f>
        <v>10</v>
      </c>
      <c r="AI3" s="81">
        <f>COUNTIF(AI15:AI64,"Trabajo en equipo")</f>
        <v>0</v>
      </c>
      <c r="AJ3" s="90">
        <f>IF(AJ1&gt;1, STDEV(AJ15:AJ64))</f>
        <v>1.6193277068654826</v>
      </c>
      <c r="AK3" s="90">
        <f>IF(AK1&gt;1, STDEV(AK15:AK64))</f>
        <v>1.2866839377079187</v>
      </c>
      <c r="AL3" s="90">
        <f>IF(AL1&gt;1, STDEV(AL15:AL64))</f>
        <v>1.9465068427541912</v>
      </c>
      <c r="AM3" s="90"/>
      <c r="AN3" s="90">
        <f>IF(AN1&gt;1, STDEV(AN15:AN64))</f>
        <v>1.5555555555555578</v>
      </c>
      <c r="AO3" s="90"/>
      <c r="AP3" s="90"/>
      <c r="AQ3" s="90">
        <f>IF(AQ1&gt;1, STDEV(AQ15:AQ64))</f>
        <v>1.6313252962613607</v>
      </c>
      <c r="AR3" s="83">
        <f>COUNTIF(AR15:AR64, "SOBRESALIENTE")</f>
        <v>10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93</v>
      </c>
      <c r="P4" s="90">
        <f>MIN(P15:P64)</f>
        <v>93</v>
      </c>
      <c r="Q4" s="90">
        <f>MIN(Q15:Q64)</f>
        <v>93</v>
      </c>
      <c r="R4" s="90">
        <f>MIN(R15:R64)</f>
        <v>93</v>
      </c>
      <c r="S4" s="90"/>
      <c r="T4" s="90">
        <f>MIN(T15:T64)</f>
        <v>93</v>
      </c>
      <c r="U4" s="90"/>
      <c r="V4" s="90">
        <f>MIN(V15:V64)</f>
        <v>93</v>
      </c>
      <c r="W4" s="90">
        <f>MIN(W15:W64)</f>
        <v>92</v>
      </c>
      <c r="X4" s="90"/>
      <c r="Y4" s="90">
        <f>MIN(Y15:Y64)</f>
        <v>92.5</v>
      </c>
      <c r="Z4" s="90"/>
      <c r="AA4" s="90">
        <f>MIN(AA15:AA64)</f>
        <v>93</v>
      </c>
      <c r="AB4" s="90">
        <f>MIN(AB15:AB64)</f>
        <v>93</v>
      </c>
      <c r="AC4" s="90"/>
      <c r="AD4" s="90">
        <f>MIN(AD15:AD64)</f>
        <v>93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94</v>
      </c>
      <c r="AK4" s="90">
        <f>MIN(AK15:AK64)</f>
        <v>95</v>
      </c>
      <c r="AL4" s="90">
        <f>MIN(AL15:AL64)</f>
        <v>93</v>
      </c>
      <c r="AM4" s="90"/>
      <c r="AN4" s="90">
        <f>MIN(AN15:AN64)</f>
        <v>94.333333333333329</v>
      </c>
      <c r="AO4" s="90"/>
      <c r="AP4" s="90"/>
      <c r="AQ4" s="90">
        <f>MIN(AQ15:AQ64)</f>
        <v>93.350000000000009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1</v>
      </c>
      <c r="L5" s="89"/>
      <c r="M5" s="89"/>
      <c r="N5" s="89" t="s">
        <v>66</v>
      </c>
      <c r="O5" s="90">
        <f>MAX(O15:O64)</f>
        <v>99</v>
      </c>
      <c r="P5" s="90">
        <f>MAX(P15:P64)</f>
        <v>98</v>
      </c>
      <c r="Q5" s="90">
        <f>MAX(Q15:Q64)</f>
        <v>99</v>
      </c>
      <c r="R5" s="90">
        <f>MAX(R15:R64)</f>
        <v>98</v>
      </c>
      <c r="S5" s="90"/>
      <c r="T5" s="90">
        <f>MAX(T15:T64)</f>
        <v>98.25</v>
      </c>
      <c r="U5" s="90"/>
      <c r="V5" s="90">
        <f>MAX(V15:V64)</f>
        <v>99</v>
      </c>
      <c r="W5" s="90">
        <f>MAX(W15:W64)</f>
        <v>99</v>
      </c>
      <c r="X5" s="90"/>
      <c r="Y5" s="90">
        <f>MAX(Y15:Y64)</f>
        <v>99</v>
      </c>
      <c r="Z5" s="90"/>
      <c r="AA5" s="90">
        <f>MAX(AA15:AA64)</f>
        <v>99</v>
      </c>
      <c r="AB5" s="90">
        <f>MAX(AB15:AB64)</f>
        <v>99</v>
      </c>
      <c r="AC5" s="90"/>
      <c r="AD5" s="90">
        <f>MAX(AD15:AD64)</f>
        <v>99</v>
      </c>
      <c r="AE5" s="90" t="s">
        <v>132</v>
      </c>
      <c r="AF5" s="81">
        <f t="shared" si="0"/>
        <v>10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10</v>
      </c>
      <c r="AJ5" s="90">
        <f>MAX(AJ15:AJ64)</f>
        <v>99</v>
      </c>
      <c r="AK5" s="90">
        <f>MAX(AK15:AK64)</f>
        <v>99</v>
      </c>
      <c r="AL5" s="90">
        <f>MAX(AL15:AL64)</f>
        <v>99</v>
      </c>
      <c r="AM5" s="90"/>
      <c r="AN5" s="90">
        <f>MAX(AN15:AN64)</f>
        <v>99</v>
      </c>
      <c r="AO5" s="90"/>
      <c r="AP5" s="90"/>
      <c r="AQ5" s="90">
        <f>MAX(AQ15:AQ64)</f>
        <v>98.7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1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1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34" t="s">
        <v>59</v>
      </c>
      <c r="B13" s="233" t="s">
        <v>163</v>
      </c>
      <c r="C13" s="233" t="s">
        <v>71</v>
      </c>
      <c r="D13" s="233" t="s">
        <v>25</v>
      </c>
      <c r="E13" s="233"/>
      <c r="F13" s="233"/>
      <c r="G13" s="233"/>
      <c r="H13" s="233"/>
      <c r="I13" s="233"/>
      <c r="J13" s="233"/>
      <c r="K13" s="233"/>
      <c r="L13" s="233" t="s">
        <v>167</v>
      </c>
      <c r="M13" s="233"/>
      <c r="N13" s="233"/>
      <c r="O13" s="233" t="s">
        <v>26</v>
      </c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 t="s">
        <v>161</v>
      </c>
      <c r="AH13" s="233"/>
      <c r="AI13" s="233"/>
      <c r="AJ13" s="233" t="s">
        <v>162</v>
      </c>
      <c r="AK13" s="233"/>
      <c r="AL13" s="233"/>
      <c r="AM13" s="233"/>
      <c r="AN13" s="233"/>
      <c r="AO13" s="233"/>
      <c r="AP13" s="186"/>
      <c r="AQ13" s="233" t="s">
        <v>27</v>
      </c>
      <c r="AR13" s="233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34"/>
      <c r="B14" s="233"/>
      <c r="C14" s="233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5" t="s">
        <v>178</v>
      </c>
      <c r="D15" s="201" t="s">
        <v>34</v>
      </c>
      <c r="E15" s="230">
        <v>60262712</v>
      </c>
      <c r="F15" s="231" t="s">
        <v>179</v>
      </c>
      <c r="G15" s="220" t="s">
        <v>180</v>
      </c>
      <c r="H15" s="203">
        <v>154520000108</v>
      </c>
      <c r="I15" s="202" t="s">
        <v>37</v>
      </c>
      <c r="J15" s="195" t="s">
        <v>95</v>
      </c>
      <c r="K15" s="202" t="s">
        <v>50</v>
      </c>
      <c r="L15" s="201">
        <v>40</v>
      </c>
      <c r="M15" s="201">
        <v>10</v>
      </c>
      <c r="N15" s="201">
        <v>20</v>
      </c>
      <c r="O15" s="201">
        <v>98</v>
      </c>
      <c r="P15" s="201">
        <v>97</v>
      </c>
      <c r="Q15" s="201">
        <v>98</v>
      </c>
      <c r="R15" s="201">
        <v>97</v>
      </c>
      <c r="S15" s="106">
        <f t="shared" ref="S15:S55" si="1">SUM(O15:R15)</f>
        <v>390</v>
      </c>
      <c r="T15" s="144">
        <f t="shared" ref="T15:T55" si="2">IF(S15&gt;0,AVERAGE(O15:R15))</f>
        <v>97.5</v>
      </c>
      <c r="U15" s="144">
        <f t="shared" ref="U15:U55" si="3">(T15*L15)/100</f>
        <v>39</v>
      </c>
      <c r="V15" s="201">
        <v>98</v>
      </c>
      <c r="W15" s="201">
        <v>98</v>
      </c>
      <c r="X15" s="106">
        <f>SUM(V15:W15)</f>
        <v>196</v>
      </c>
      <c r="Y15" s="144">
        <v>97</v>
      </c>
      <c r="Z15" s="144">
        <f t="shared" ref="Z15:Z55" si="4">(Y15*M15)/100</f>
        <v>9.6999999999999993</v>
      </c>
      <c r="AA15" s="201">
        <v>98</v>
      </c>
      <c r="AB15" s="201">
        <v>98</v>
      </c>
      <c r="AC15" s="106">
        <f>SUM(AA15:AB15)</f>
        <v>196</v>
      </c>
      <c r="AD15" s="144">
        <f>IF(AC15&gt;0,AVERAGE(AA15:AB15))</f>
        <v>98</v>
      </c>
      <c r="AE15" s="144">
        <f t="shared" ref="AE15:AE55" si="5">(AD15*N15)/100</f>
        <v>19.600000000000001</v>
      </c>
      <c r="AF15" s="107">
        <f>U15+Z15+AE15</f>
        <v>68.300000000000011</v>
      </c>
      <c r="AG15" s="205" t="s">
        <v>15</v>
      </c>
      <c r="AH15" s="205" t="s">
        <v>17</v>
      </c>
      <c r="AI15" s="205" t="s">
        <v>93</v>
      </c>
      <c r="AJ15" s="201">
        <v>98</v>
      </c>
      <c r="AK15" s="201">
        <v>98</v>
      </c>
      <c r="AL15" s="201">
        <v>97</v>
      </c>
      <c r="AM15" s="106">
        <f>SUM(AJ15:AL15)</f>
        <v>293</v>
      </c>
      <c r="AN15" s="107">
        <f>IF(AM15&gt;0,AVERAGE(AJ15:AL15))</f>
        <v>97.666666666666671</v>
      </c>
      <c r="AO15" s="107">
        <f>AN15*0.3</f>
        <v>29.3</v>
      </c>
      <c r="AP15" s="107">
        <f>S15+X15+AC15+AM15</f>
        <v>1075</v>
      </c>
      <c r="AQ15" s="107">
        <f t="shared" ref="AQ15:AQ46" si="6">IF(AP15&gt;0,(AF15+AO15))</f>
        <v>97.600000000000009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5" t="s">
        <v>178</v>
      </c>
      <c r="D16" s="201" t="s">
        <v>34</v>
      </c>
      <c r="E16" s="230">
        <v>60260080</v>
      </c>
      <c r="F16" s="231" t="s">
        <v>182</v>
      </c>
      <c r="G16" s="220" t="s">
        <v>180</v>
      </c>
      <c r="H16" s="203">
        <v>154520000108</v>
      </c>
      <c r="I16" s="202" t="s">
        <v>37</v>
      </c>
      <c r="J16" s="195" t="s">
        <v>48</v>
      </c>
      <c r="K16" s="202" t="s">
        <v>48</v>
      </c>
      <c r="L16" s="201">
        <v>40</v>
      </c>
      <c r="M16" s="201">
        <v>10</v>
      </c>
      <c r="N16" s="201">
        <v>20</v>
      </c>
      <c r="O16" s="201">
        <v>97</v>
      </c>
      <c r="P16" s="201">
        <v>98</v>
      </c>
      <c r="Q16" s="201">
        <v>98</v>
      </c>
      <c r="R16" s="201">
        <v>98</v>
      </c>
      <c r="S16" s="106">
        <f t="shared" si="1"/>
        <v>391</v>
      </c>
      <c r="T16" s="144">
        <f t="shared" si="2"/>
        <v>97.75</v>
      </c>
      <c r="U16" s="144">
        <f t="shared" si="3"/>
        <v>39.1</v>
      </c>
      <c r="V16" s="201">
        <v>98</v>
      </c>
      <c r="W16" s="201">
        <v>98</v>
      </c>
      <c r="X16" s="106">
        <f t="shared" ref="X16:X64" si="7">SUM(V16:W16)</f>
        <v>196</v>
      </c>
      <c r="Y16" s="144">
        <f t="shared" ref="Y16:Y64" si="8">IF(X16&gt;0,AVERAGE(V16:W16))</f>
        <v>98</v>
      </c>
      <c r="Z16" s="144">
        <f t="shared" si="4"/>
        <v>9.8000000000000007</v>
      </c>
      <c r="AA16" s="201">
        <v>98</v>
      </c>
      <c r="AB16" s="201">
        <v>98</v>
      </c>
      <c r="AC16" s="106">
        <f t="shared" ref="AC16:AC64" si="9">SUM(AA16:AB16)</f>
        <v>196</v>
      </c>
      <c r="AD16" s="144">
        <f t="shared" ref="AD16:AD64" si="10">IF(AC16&gt;0,AVERAGE(AA16:AB16))</f>
        <v>98</v>
      </c>
      <c r="AE16" s="144">
        <f t="shared" si="5"/>
        <v>19.600000000000001</v>
      </c>
      <c r="AF16" s="107">
        <f t="shared" ref="AF16:AF64" si="11">U16+Z16+AE16</f>
        <v>68.5</v>
      </c>
      <c r="AG16" s="205" t="s">
        <v>15</v>
      </c>
      <c r="AH16" s="205" t="s">
        <v>17</v>
      </c>
      <c r="AI16" s="205" t="s">
        <v>93</v>
      </c>
      <c r="AJ16" s="201">
        <v>98</v>
      </c>
      <c r="AK16" s="201">
        <v>97</v>
      </c>
      <c r="AL16" s="201">
        <v>97</v>
      </c>
      <c r="AM16" s="106">
        <f t="shared" ref="AM16:AM64" si="12">SUM(AJ16:AL16)</f>
        <v>292</v>
      </c>
      <c r="AN16" s="107">
        <f t="shared" ref="AN16:AN64" si="13">IF(AM16&gt;0,AVERAGE(AJ16:AL16))</f>
        <v>97.333333333333329</v>
      </c>
      <c r="AO16" s="107">
        <f t="shared" ref="AO16:AO64" si="14">AN16*0.3</f>
        <v>29.199999999999996</v>
      </c>
      <c r="AP16" s="107">
        <f t="shared" ref="AP16:AP64" si="15">S16+X16+AC16+AM16</f>
        <v>1075</v>
      </c>
      <c r="AQ16" s="107">
        <f t="shared" si="6"/>
        <v>97.699999999999989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5" t="s">
        <v>178</v>
      </c>
      <c r="D17" s="201" t="s">
        <v>34</v>
      </c>
      <c r="E17" s="230">
        <v>1094242716</v>
      </c>
      <c r="F17" s="231" t="s">
        <v>183</v>
      </c>
      <c r="G17" s="220" t="s">
        <v>180</v>
      </c>
      <c r="H17" s="203">
        <v>154520000108</v>
      </c>
      <c r="I17" s="202" t="s">
        <v>37</v>
      </c>
      <c r="J17" s="195" t="s">
        <v>101</v>
      </c>
      <c r="K17" s="202" t="s">
        <v>50</v>
      </c>
      <c r="L17" s="201">
        <v>40</v>
      </c>
      <c r="M17" s="201">
        <v>10</v>
      </c>
      <c r="N17" s="201">
        <v>20</v>
      </c>
      <c r="O17" s="201">
        <v>98</v>
      </c>
      <c r="P17" s="201">
        <v>97</v>
      </c>
      <c r="Q17" s="201">
        <v>97</v>
      </c>
      <c r="R17" s="201">
        <v>97</v>
      </c>
      <c r="S17" s="106">
        <f t="shared" si="1"/>
        <v>389</v>
      </c>
      <c r="T17" s="144">
        <f t="shared" si="2"/>
        <v>97.25</v>
      </c>
      <c r="U17" s="144">
        <f t="shared" si="3"/>
        <v>38.9</v>
      </c>
      <c r="V17" s="201">
        <v>98</v>
      </c>
      <c r="W17" s="201">
        <v>98</v>
      </c>
      <c r="X17" s="106">
        <f t="shared" si="7"/>
        <v>196</v>
      </c>
      <c r="Y17" s="144">
        <f t="shared" si="8"/>
        <v>98</v>
      </c>
      <c r="Z17" s="144">
        <f t="shared" si="4"/>
        <v>9.8000000000000007</v>
      </c>
      <c r="AA17" s="201">
        <v>98</v>
      </c>
      <c r="AB17" s="201">
        <v>98</v>
      </c>
      <c r="AC17" s="106">
        <f t="shared" si="9"/>
        <v>196</v>
      </c>
      <c r="AD17" s="144">
        <f t="shared" si="10"/>
        <v>98</v>
      </c>
      <c r="AE17" s="144">
        <f t="shared" si="5"/>
        <v>19.600000000000001</v>
      </c>
      <c r="AF17" s="107">
        <f t="shared" si="11"/>
        <v>68.300000000000011</v>
      </c>
      <c r="AG17" s="205" t="s">
        <v>15</v>
      </c>
      <c r="AH17" s="205" t="s">
        <v>17</v>
      </c>
      <c r="AI17" s="205" t="s">
        <v>93</v>
      </c>
      <c r="AJ17" s="201">
        <v>97</v>
      </c>
      <c r="AK17" s="201">
        <v>97</v>
      </c>
      <c r="AL17" s="201">
        <v>97</v>
      </c>
      <c r="AM17" s="106">
        <f t="shared" si="12"/>
        <v>291</v>
      </c>
      <c r="AN17" s="107">
        <f t="shared" si="13"/>
        <v>97</v>
      </c>
      <c r="AO17" s="107">
        <f t="shared" si="14"/>
        <v>29.099999999999998</v>
      </c>
      <c r="AP17" s="107">
        <f t="shared" si="15"/>
        <v>1072</v>
      </c>
      <c r="AQ17" s="107">
        <f t="shared" si="6"/>
        <v>97.4</v>
      </c>
      <c r="AR17" s="218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 t="s">
        <v>173</v>
      </c>
      <c r="C18" s="205" t="s">
        <v>178</v>
      </c>
      <c r="D18" s="201" t="s">
        <v>34</v>
      </c>
      <c r="E18" s="230">
        <v>60351559</v>
      </c>
      <c r="F18" s="231" t="s">
        <v>181</v>
      </c>
      <c r="G18" s="220" t="s">
        <v>180</v>
      </c>
      <c r="H18" s="203">
        <v>154520000108</v>
      </c>
      <c r="I18" s="202" t="s">
        <v>37</v>
      </c>
      <c r="J18" s="195" t="s">
        <v>110</v>
      </c>
      <c r="K18" s="202" t="s">
        <v>50</v>
      </c>
      <c r="L18" s="201">
        <v>40</v>
      </c>
      <c r="M18" s="201">
        <v>10</v>
      </c>
      <c r="N18" s="201">
        <v>20</v>
      </c>
      <c r="O18" s="201">
        <v>99</v>
      </c>
      <c r="P18" s="201">
        <v>98</v>
      </c>
      <c r="Q18" s="201">
        <v>98</v>
      </c>
      <c r="R18" s="201">
        <v>98</v>
      </c>
      <c r="S18" s="106">
        <f t="shared" si="1"/>
        <v>393</v>
      </c>
      <c r="T18" s="144">
        <f t="shared" si="2"/>
        <v>98.25</v>
      </c>
      <c r="U18" s="144">
        <f t="shared" si="3"/>
        <v>39.299999999999997</v>
      </c>
      <c r="V18" s="201">
        <v>99</v>
      </c>
      <c r="W18" s="201">
        <v>99</v>
      </c>
      <c r="X18" s="106">
        <f t="shared" si="7"/>
        <v>198</v>
      </c>
      <c r="Y18" s="144">
        <f t="shared" si="8"/>
        <v>99</v>
      </c>
      <c r="Z18" s="144">
        <f t="shared" si="4"/>
        <v>9.9</v>
      </c>
      <c r="AA18" s="201">
        <v>99</v>
      </c>
      <c r="AB18" s="201">
        <v>99</v>
      </c>
      <c r="AC18" s="106">
        <f t="shared" si="9"/>
        <v>198</v>
      </c>
      <c r="AD18" s="144">
        <f t="shared" si="10"/>
        <v>99</v>
      </c>
      <c r="AE18" s="144">
        <f t="shared" si="5"/>
        <v>19.8</v>
      </c>
      <c r="AF18" s="107">
        <f t="shared" si="11"/>
        <v>69</v>
      </c>
      <c r="AG18" s="205" t="s">
        <v>15</v>
      </c>
      <c r="AH18" s="205" t="s">
        <v>17</v>
      </c>
      <c r="AI18" s="205" t="s">
        <v>93</v>
      </c>
      <c r="AJ18" s="201">
        <v>99</v>
      </c>
      <c r="AK18" s="201">
        <v>99</v>
      </c>
      <c r="AL18" s="201">
        <v>99</v>
      </c>
      <c r="AM18" s="106">
        <f t="shared" si="12"/>
        <v>297</v>
      </c>
      <c r="AN18" s="107">
        <f t="shared" si="13"/>
        <v>99</v>
      </c>
      <c r="AO18" s="107">
        <f t="shared" si="14"/>
        <v>29.7</v>
      </c>
      <c r="AP18" s="107">
        <f t="shared" si="15"/>
        <v>1086</v>
      </c>
      <c r="AQ18" s="107">
        <f t="shared" si="6"/>
        <v>98.7</v>
      </c>
      <c r="AR18" s="218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 t="s">
        <v>190</v>
      </c>
      <c r="B19" s="198" t="s">
        <v>173</v>
      </c>
      <c r="C19" s="205" t="s">
        <v>178</v>
      </c>
      <c r="D19" s="201" t="s">
        <v>34</v>
      </c>
      <c r="E19" s="230">
        <v>13354044</v>
      </c>
      <c r="F19" s="232" t="s">
        <v>184</v>
      </c>
      <c r="G19" s="220" t="s">
        <v>180</v>
      </c>
      <c r="H19" s="203">
        <v>154520000108</v>
      </c>
      <c r="I19" s="202" t="s">
        <v>36</v>
      </c>
      <c r="J19" s="200" t="s">
        <v>49</v>
      </c>
      <c r="K19" s="202" t="s">
        <v>49</v>
      </c>
      <c r="L19" s="201">
        <v>40</v>
      </c>
      <c r="M19" s="201">
        <v>10</v>
      </c>
      <c r="N19" s="201">
        <v>20</v>
      </c>
      <c r="O19" s="206">
        <v>95</v>
      </c>
      <c r="P19" s="206">
        <v>96</v>
      </c>
      <c r="Q19" s="206">
        <v>96</v>
      </c>
      <c r="R19" s="206">
        <v>95</v>
      </c>
      <c r="S19" s="106">
        <f t="shared" si="1"/>
        <v>382</v>
      </c>
      <c r="T19" s="144">
        <f t="shared" si="2"/>
        <v>95.5</v>
      </c>
      <c r="U19" s="144">
        <f t="shared" si="3"/>
        <v>38.200000000000003</v>
      </c>
      <c r="V19" s="201">
        <v>95</v>
      </c>
      <c r="W19" s="201">
        <v>96</v>
      </c>
      <c r="X19" s="106">
        <f t="shared" si="7"/>
        <v>191</v>
      </c>
      <c r="Y19" s="144">
        <f t="shared" si="8"/>
        <v>95.5</v>
      </c>
      <c r="Z19" s="144">
        <f t="shared" si="4"/>
        <v>9.5500000000000007</v>
      </c>
      <c r="AA19" s="201">
        <v>94</v>
      </c>
      <c r="AB19" s="201">
        <v>94</v>
      </c>
      <c r="AC19" s="106">
        <f t="shared" si="9"/>
        <v>188</v>
      </c>
      <c r="AD19" s="144">
        <f t="shared" si="10"/>
        <v>94</v>
      </c>
      <c r="AE19" s="144">
        <f t="shared" si="5"/>
        <v>18.8</v>
      </c>
      <c r="AF19" s="107">
        <f t="shared" si="11"/>
        <v>66.55</v>
      </c>
      <c r="AG19" s="205" t="s">
        <v>15</v>
      </c>
      <c r="AH19" s="205" t="s">
        <v>17</v>
      </c>
      <c r="AI19" s="205" t="s">
        <v>93</v>
      </c>
      <c r="AJ19" s="201">
        <v>94</v>
      </c>
      <c r="AK19" s="201">
        <v>95</v>
      </c>
      <c r="AL19" s="201">
        <v>94</v>
      </c>
      <c r="AM19" s="106">
        <f t="shared" si="12"/>
        <v>283</v>
      </c>
      <c r="AN19" s="107">
        <f t="shared" si="13"/>
        <v>94.333333333333329</v>
      </c>
      <c r="AO19" s="107">
        <f t="shared" si="14"/>
        <v>28.299999999999997</v>
      </c>
      <c r="AP19" s="107">
        <f t="shared" si="15"/>
        <v>1044</v>
      </c>
      <c r="AQ19" s="107">
        <f t="shared" si="6"/>
        <v>94.85</v>
      </c>
      <c r="AR19" s="218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198" t="s">
        <v>173</v>
      </c>
      <c r="C20" s="205" t="s">
        <v>178</v>
      </c>
      <c r="D20" s="201" t="s">
        <v>34</v>
      </c>
      <c r="E20" s="230">
        <v>1094245163</v>
      </c>
      <c r="F20" s="232" t="s">
        <v>185</v>
      </c>
      <c r="G20" s="220" t="s">
        <v>180</v>
      </c>
      <c r="H20" s="203">
        <v>154520000108</v>
      </c>
      <c r="I20" s="202" t="s">
        <v>37</v>
      </c>
      <c r="J20" s="200" t="s">
        <v>49</v>
      </c>
      <c r="K20" s="202" t="s">
        <v>49</v>
      </c>
      <c r="L20" s="201">
        <v>40</v>
      </c>
      <c r="M20" s="201">
        <v>10</v>
      </c>
      <c r="N20" s="201">
        <v>20</v>
      </c>
      <c r="O20" s="206">
        <v>97</v>
      </c>
      <c r="P20" s="206">
        <v>96</v>
      </c>
      <c r="Q20" s="206">
        <v>98</v>
      </c>
      <c r="R20" s="206">
        <v>97</v>
      </c>
      <c r="S20" s="106">
        <f t="shared" si="1"/>
        <v>388</v>
      </c>
      <c r="T20" s="144">
        <f t="shared" si="2"/>
        <v>97</v>
      </c>
      <c r="U20" s="144">
        <f t="shared" si="3"/>
        <v>38.799999999999997</v>
      </c>
      <c r="V20" s="201">
        <v>97</v>
      </c>
      <c r="W20" s="201">
        <v>96</v>
      </c>
      <c r="X20" s="106">
        <f t="shared" si="7"/>
        <v>193</v>
      </c>
      <c r="Y20" s="144">
        <f t="shared" si="8"/>
        <v>96.5</v>
      </c>
      <c r="Z20" s="144">
        <f t="shared" si="4"/>
        <v>9.65</v>
      </c>
      <c r="AA20" s="201">
        <v>97</v>
      </c>
      <c r="AB20" s="201">
        <v>98</v>
      </c>
      <c r="AC20" s="106">
        <f t="shared" si="9"/>
        <v>195</v>
      </c>
      <c r="AD20" s="144">
        <f t="shared" si="10"/>
        <v>97.5</v>
      </c>
      <c r="AE20" s="144">
        <f t="shared" si="5"/>
        <v>19.5</v>
      </c>
      <c r="AF20" s="107">
        <f t="shared" si="11"/>
        <v>67.949999999999989</v>
      </c>
      <c r="AG20" s="205" t="s">
        <v>15</v>
      </c>
      <c r="AH20" s="205" t="s">
        <v>17</v>
      </c>
      <c r="AI20" s="205" t="s">
        <v>93</v>
      </c>
      <c r="AJ20" s="201">
        <v>98</v>
      </c>
      <c r="AK20" s="201">
        <v>97</v>
      </c>
      <c r="AL20" s="201">
        <v>96</v>
      </c>
      <c r="AM20" s="106">
        <f t="shared" si="12"/>
        <v>291</v>
      </c>
      <c r="AN20" s="107">
        <f t="shared" si="13"/>
        <v>97</v>
      </c>
      <c r="AO20" s="107">
        <f t="shared" si="14"/>
        <v>29.099999999999998</v>
      </c>
      <c r="AP20" s="107">
        <f t="shared" si="15"/>
        <v>1067</v>
      </c>
      <c r="AQ20" s="107">
        <f t="shared" si="6"/>
        <v>97.049999999999983</v>
      </c>
      <c r="AR20" s="218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198" t="s">
        <v>173</v>
      </c>
      <c r="C21" s="205" t="s">
        <v>178</v>
      </c>
      <c r="D21" s="201" t="s">
        <v>34</v>
      </c>
      <c r="E21" s="230">
        <v>60268437</v>
      </c>
      <c r="F21" s="232" t="s">
        <v>186</v>
      </c>
      <c r="G21" s="220" t="s">
        <v>180</v>
      </c>
      <c r="H21" s="203">
        <v>154520000108</v>
      </c>
      <c r="I21" s="202" t="s">
        <v>37</v>
      </c>
      <c r="J21" s="200" t="s">
        <v>103</v>
      </c>
      <c r="K21" s="202" t="s">
        <v>50</v>
      </c>
      <c r="L21" s="201">
        <v>40</v>
      </c>
      <c r="M21" s="201">
        <v>10</v>
      </c>
      <c r="N21" s="201">
        <v>20</v>
      </c>
      <c r="O21" s="206">
        <v>98</v>
      </c>
      <c r="P21" s="206">
        <v>98</v>
      </c>
      <c r="Q21" s="206">
        <v>99</v>
      </c>
      <c r="R21" s="206">
        <v>98</v>
      </c>
      <c r="S21" s="106">
        <f t="shared" si="1"/>
        <v>393</v>
      </c>
      <c r="T21" s="144">
        <f t="shared" si="2"/>
        <v>98.25</v>
      </c>
      <c r="U21" s="144">
        <f t="shared" si="3"/>
        <v>39.299999999999997</v>
      </c>
      <c r="V21" s="201">
        <v>99</v>
      </c>
      <c r="W21" s="201">
        <v>98</v>
      </c>
      <c r="X21" s="106">
        <f t="shared" si="7"/>
        <v>197</v>
      </c>
      <c r="Y21" s="144">
        <f t="shared" si="8"/>
        <v>98.5</v>
      </c>
      <c r="Z21" s="144">
        <f t="shared" si="4"/>
        <v>9.85</v>
      </c>
      <c r="AA21" s="201">
        <v>98</v>
      </c>
      <c r="AB21" s="201">
        <v>98</v>
      </c>
      <c r="AC21" s="106">
        <f t="shared" si="9"/>
        <v>196</v>
      </c>
      <c r="AD21" s="144">
        <f t="shared" si="10"/>
        <v>98</v>
      </c>
      <c r="AE21" s="144">
        <f t="shared" si="5"/>
        <v>19.600000000000001</v>
      </c>
      <c r="AF21" s="107">
        <f t="shared" si="11"/>
        <v>68.75</v>
      </c>
      <c r="AG21" s="205" t="s">
        <v>15</v>
      </c>
      <c r="AH21" s="205" t="s">
        <v>17</v>
      </c>
      <c r="AI21" s="205" t="s">
        <v>93</v>
      </c>
      <c r="AJ21" s="201">
        <v>99</v>
      </c>
      <c r="AK21" s="201">
        <v>98</v>
      </c>
      <c r="AL21" s="201">
        <v>99</v>
      </c>
      <c r="AM21" s="106">
        <f t="shared" si="12"/>
        <v>296</v>
      </c>
      <c r="AN21" s="107">
        <f t="shared" si="13"/>
        <v>98.666666666666671</v>
      </c>
      <c r="AO21" s="107">
        <f t="shared" si="14"/>
        <v>29.6</v>
      </c>
      <c r="AP21" s="107">
        <f t="shared" si="15"/>
        <v>1082</v>
      </c>
      <c r="AQ21" s="107">
        <f t="shared" si="6"/>
        <v>98.35</v>
      </c>
      <c r="AR21" s="218" t="str">
        <f t="shared" si="16"/>
        <v>SOBRESALIENTE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198" t="s">
        <v>173</v>
      </c>
      <c r="C22" s="205" t="s">
        <v>178</v>
      </c>
      <c r="D22" s="201" t="s">
        <v>34</v>
      </c>
      <c r="E22" s="230">
        <v>60334354</v>
      </c>
      <c r="F22" s="232" t="s">
        <v>187</v>
      </c>
      <c r="G22" s="220" t="s">
        <v>180</v>
      </c>
      <c r="H22" s="203">
        <v>154520000108</v>
      </c>
      <c r="I22" s="202" t="s">
        <v>36</v>
      </c>
      <c r="J22" s="200" t="s">
        <v>49</v>
      </c>
      <c r="K22" s="202" t="s">
        <v>49</v>
      </c>
      <c r="L22" s="201">
        <v>40</v>
      </c>
      <c r="M22" s="201">
        <v>10</v>
      </c>
      <c r="N22" s="201">
        <v>20</v>
      </c>
      <c r="O22" s="206">
        <v>97</v>
      </c>
      <c r="P22" s="206">
        <v>98</v>
      </c>
      <c r="Q22" s="206">
        <v>97</v>
      </c>
      <c r="R22" s="206">
        <v>98</v>
      </c>
      <c r="S22" s="106">
        <f t="shared" si="1"/>
        <v>390</v>
      </c>
      <c r="T22" s="144">
        <f t="shared" si="2"/>
        <v>97.5</v>
      </c>
      <c r="U22" s="144">
        <f t="shared" si="3"/>
        <v>39</v>
      </c>
      <c r="V22" s="201">
        <v>98</v>
      </c>
      <c r="W22" s="201">
        <v>98</v>
      </c>
      <c r="X22" s="106">
        <f t="shared" si="7"/>
        <v>196</v>
      </c>
      <c r="Y22" s="144">
        <f t="shared" si="8"/>
        <v>98</v>
      </c>
      <c r="Z22" s="144">
        <f t="shared" si="4"/>
        <v>9.8000000000000007</v>
      </c>
      <c r="AA22" s="201">
        <v>96</v>
      </c>
      <c r="AB22" s="201">
        <v>96</v>
      </c>
      <c r="AC22" s="106">
        <f t="shared" si="9"/>
        <v>192</v>
      </c>
      <c r="AD22" s="144">
        <f t="shared" si="10"/>
        <v>96</v>
      </c>
      <c r="AE22" s="144">
        <f t="shared" si="5"/>
        <v>19.2</v>
      </c>
      <c r="AF22" s="107">
        <f t="shared" si="11"/>
        <v>68</v>
      </c>
      <c r="AG22" s="205" t="s">
        <v>15</v>
      </c>
      <c r="AH22" s="205" t="s">
        <v>17</v>
      </c>
      <c r="AI22" s="205" t="s">
        <v>93</v>
      </c>
      <c r="AJ22" s="201">
        <v>97</v>
      </c>
      <c r="AK22" s="201">
        <v>97</v>
      </c>
      <c r="AL22" s="201">
        <v>98</v>
      </c>
      <c r="AM22" s="106">
        <f t="shared" si="12"/>
        <v>292</v>
      </c>
      <c r="AN22" s="107">
        <f t="shared" si="13"/>
        <v>97.333333333333329</v>
      </c>
      <c r="AO22" s="107">
        <f t="shared" si="14"/>
        <v>29.199999999999996</v>
      </c>
      <c r="AP22" s="107">
        <f t="shared" si="15"/>
        <v>1070</v>
      </c>
      <c r="AQ22" s="107">
        <f t="shared" si="6"/>
        <v>97.199999999999989</v>
      </c>
      <c r="AR22" s="218" t="str">
        <f t="shared" si="16"/>
        <v>SOBRESALIENTE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198" t="s">
        <v>173</v>
      </c>
      <c r="C23" s="205" t="s">
        <v>178</v>
      </c>
      <c r="D23" s="201" t="s">
        <v>34</v>
      </c>
      <c r="E23" s="230">
        <v>60254771</v>
      </c>
      <c r="F23" s="232" t="s">
        <v>188</v>
      </c>
      <c r="G23" s="220" t="s">
        <v>180</v>
      </c>
      <c r="H23" s="203">
        <v>154520000108</v>
      </c>
      <c r="I23" s="202" t="s">
        <v>37</v>
      </c>
      <c r="J23" s="200" t="s">
        <v>49</v>
      </c>
      <c r="K23" s="202" t="s">
        <v>49</v>
      </c>
      <c r="L23" s="201">
        <v>40</v>
      </c>
      <c r="M23" s="201">
        <v>10</v>
      </c>
      <c r="N23" s="201">
        <v>20</v>
      </c>
      <c r="O23" s="206">
        <v>98</v>
      </c>
      <c r="P23" s="206">
        <v>98</v>
      </c>
      <c r="Q23" s="206">
        <v>97</v>
      </c>
      <c r="R23" s="206">
        <v>98</v>
      </c>
      <c r="S23" s="106">
        <f t="shared" si="1"/>
        <v>391</v>
      </c>
      <c r="T23" s="144">
        <f t="shared" si="2"/>
        <v>97.75</v>
      </c>
      <c r="U23" s="144">
        <f t="shared" si="3"/>
        <v>39.1</v>
      </c>
      <c r="V23" s="201">
        <v>98</v>
      </c>
      <c r="W23" s="201">
        <v>98</v>
      </c>
      <c r="X23" s="106">
        <f t="shared" si="7"/>
        <v>196</v>
      </c>
      <c r="Y23" s="144">
        <f t="shared" si="8"/>
        <v>98</v>
      </c>
      <c r="Z23" s="144">
        <f t="shared" si="4"/>
        <v>9.8000000000000007</v>
      </c>
      <c r="AA23" s="201">
        <v>96</v>
      </c>
      <c r="AB23" s="201">
        <v>98</v>
      </c>
      <c r="AC23" s="106">
        <f t="shared" si="9"/>
        <v>194</v>
      </c>
      <c r="AD23" s="144">
        <f t="shared" si="10"/>
        <v>97</v>
      </c>
      <c r="AE23" s="144">
        <f t="shared" si="5"/>
        <v>19.399999999999999</v>
      </c>
      <c r="AF23" s="107">
        <f t="shared" si="11"/>
        <v>68.300000000000011</v>
      </c>
      <c r="AG23" s="205" t="s">
        <v>15</v>
      </c>
      <c r="AH23" s="205" t="s">
        <v>17</v>
      </c>
      <c r="AI23" s="205" t="s">
        <v>93</v>
      </c>
      <c r="AJ23" s="201">
        <v>97</v>
      </c>
      <c r="AK23" s="201">
        <v>98</v>
      </c>
      <c r="AL23" s="201">
        <v>97</v>
      </c>
      <c r="AM23" s="106">
        <f t="shared" si="12"/>
        <v>292</v>
      </c>
      <c r="AN23" s="107">
        <f t="shared" si="13"/>
        <v>97.333333333333329</v>
      </c>
      <c r="AO23" s="107">
        <f t="shared" si="14"/>
        <v>29.199999999999996</v>
      </c>
      <c r="AP23" s="107">
        <f t="shared" si="15"/>
        <v>1073</v>
      </c>
      <c r="AQ23" s="107">
        <f t="shared" si="6"/>
        <v>97.5</v>
      </c>
      <c r="AR23" s="218" t="str">
        <f t="shared" si="16"/>
        <v>SOBRESALIENTE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198" t="s">
        <v>173</v>
      </c>
      <c r="C24" s="205" t="s">
        <v>178</v>
      </c>
      <c r="D24" s="201" t="s">
        <v>34</v>
      </c>
      <c r="E24" s="214">
        <v>60262698</v>
      </c>
      <c r="F24" s="214" t="s">
        <v>189</v>
      </c>
      <c r="G24" s="220" t="s">
        <v>180</v>
      </c>
      <c r="H24" s="203">
        <v>154520000108</v>
      </c>
      <c r="I24" s="202" t="s">
        <v>37</v>
      </c>
      <c r="J24" s="200" t="s">
        <v>105</v>
      </c>
      <c r="K24" s="202" t="s">
        <v>50</v>
      </c>
      <c r="L24" s="206">
        <v>40</v>
      </c>
      <c r="M24" s="206">
        <v>10</v>
      </c>
      <c r="N24" s="206">
        <v>20</v>
      </c>
      <c r="O24" s="206">
        <v>93</v>
      </c>
      <c r="P24" s="206">
        <v>93</v>
      </c>
      <c r="Q24" s="206">
        <v>93</v>
      </c>
      <c r="R24" s="206">
        <v>93</v>
      </c>
      <c r="S24" s="106">
        <f t="shared" si="1"/>
        <v>372</v>
      </c>
      <c r="T24" s="144">
        <f t="shared" si="2"/>
        <v>93</v>
      </c>
      <c r="U24" s="144">
        <f t="shared" si="3"/>
        <v>37.200000000000003</v>
      </c>
      <c r="V24" s="201">
        <v>93</v>
      </c>
      <c r="W24" s="201">
        <v>92</v>
      </c>
      <c r="X24" s="106">
        <f t="shared" si="7"/>
        <v>185</v>
      </c>
      <c r="Y24" s="144">
        <f t="shared" si="8"/>
        <v>92.5</v>
      </c>
      <c r="Z24" s="144">
        <f t="shared" si="4"/>
        <v>9.25</v>
      </c>
      <c r="AA24" s="201">
        <v>93</v>
      </c>
      <c r="AB24" s="201">
        <v>93</v>
      </c>
      <c r="AC24" s="106">
        <f t="shared" si="9"/>
        <v>186</v>
      </c>
      <c r="AD24" s="144">
        <f t="shared" si="10"/>
        <v>93</v>
      </c>
      <c r="AE24" s="144">
        <f t="shared" si="5"/>
        <v>18.600000000000001</v>
      </c>
      <c r="AF24" s="107">
        <f t="shared" si="11"/>
        <v>65.050000000000011</v>
      </c>
      <c r="AG24" s="205" t="s">
        <v>15</v>
      </c>
      <c r="AH24" s="205" t="s">
        <v>17</v>
      </c>
      <c r="AI24" s="205" t="s">
        <v>93</v>
      </c>
      <c r="AJ24" s="201">
        <v>95</v>
      </c>
      <c r="AK24" s="201">
        <v>95</v>
      </c>
      <c r="AL24" s="201">
        <v>93</v>
      </c>
      <c r="AM24" s="106">
        <f t="shared" si="12"/>
        <v>283</v>
      </c>
      <c r="AN24" s="107">
        <f t="shared" si="13"/>
        <v>94.333333333333329</v>
      </c>
      <c r="AO24" s="107">
        <f t="shared" si="14"/>
        <v>28.299999999999997</v>
      </c>
      <c r="AP24" s="107">
        <f t="shared" si="15"/>
        <v>1026</v>
      </c>
      <c r="AQ24" s="107">
        <f t="shared" si="6"/>
        <v>93.350000000000009</v>
      </c>
      <c r="AR24" s="218" t="str">
        <f t="shared" si="16"/>
        <v>SOBRESALIENTE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1"/>
      <c r="AB25" s="201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1"/>
      <c r="AH25" s="201"/>
      <c r="AI25" s="201"/>
      <c r="AJ25" s="201"/>
      <c r="AK25" s="201"/>
      <c r="AL25" s="201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8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1"/>
      <c r="AB26" s="201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1"/>
      <c r="AH26" s="201"/>
      <c r="AI26" s="201"/>
      <c r="AJ26" s="201"/>
      <c r="AK26" s="201"/>
      <c r="AL26" s="201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8" t="b">
        <f t="shared" si="16"/>
        <v>0</v>
      </c>
      <c r="AV26" s="105" t="s">
        <v>105</v>
      </c>
    </row>
    <row r="27" spans="1:50" ht="15" customHeight="1" x14ac:dyDescent="0.2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1"/>
      <c r="AB27" s="201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5"/>
      <c r="AH27" s="205"/>
      <c r="AI27" s="205"/>
      <c r="AJ27" s="201"/>
      <c r="AK27" s="201"/>
      <c r="AL27" s="201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8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1"/>
      <c r="AB28" s="201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1"/>
      <c r="AH28" s="201"/>
      <c r="AI28" s="201"/>
      <c r="AJ28" s="201"/>
      <c r="AK28" s="201"/>
      <c r="AL28" s="201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8" t="b">
        <f t="shared" si="16"/>
        <v>0</v>
      </c>
      <c r="AV28" s="105" t="s">
        <v>106</v>
      </c>
    </row>
    <row r="29" spans="1:50" ht="15" customHeight="1" x14ac:dyDescent="0.2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1"/>
      <c r="AB29" s="201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5"/>
      <c r="AH29" s="205"/>
      <c r="AI29" s="205"/>
      <c r="AJ29" s="201"/>
      <c r="AK29" s="201"/>
      <c r="AL29" s="201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8" t="b">
        <f t="shared" si="16"/>
        <v>0</v>
      </c>
      <c r="AV29" s="105" t="s">
        <v>107</v>
      </c>
    </row>
    <row r="30" spans="1:50" ht="15" customHeight="1" x14ac:dyDescent="0.2">
      <c r="A30" s="184">
        <v>16</v>
      </c>
      <c r="B30" s="222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1"/>
      <c r="AB30" s="201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1"/>
      <c r="AH30" s="201"/>
      <c r="AI30" s="201"/>
      <c r="AJ30" s="201"/>
      <c r="AK30" s="201"/>
      <c r="AL30" s="201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8" t="b">
        <f t="shared" si="16"/>
        <v>0</v>
      </c>
      <c r="AV30" s="105" t="s">
        <v>108</v>
      </c>
    </row>
    <row r="31" spans="1:50" ht="15" customHeight="1" x14ac:dyDescent="0.2">
      <c r="A31" s="184">
        <v>17</v>
      </c>
      <c r="B31" s="222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1"/>
      <c r="AB31" s="201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1"/>
      <c r="AH31" s="201"/>
      <c r="AI31" s="201"/>
      <c r="AJ31" s="201"/>
      <c r="AK31" s="201"/>
      <c r="AL31" s="201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8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1"/>
      <c r="AB32" s="201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1"/>
      <c r="AH32" s="201"/>
      <c r="AI32" s="201"/>
      <c r="AJ32" s="201"/>
      <c r="AK32" s="201"/>
      <c r="AL32" s="201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8" t="b">
        <f t="shared" si="16"/>
        <v>0</v>
      </c>
      <c r="AV32" s="105" t="s">
        <v>109</v>
      </c>
    </row>
    <row r="33" spans="1:48" ht="15" customHeight="1" x14ac:dyDescent="0.2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1"/>
      <c r="AB33" s="201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1"/>
      <c r="AH33" s="201"/>
      <c r="AI33" s="201"/>
      <c r="AJ33" s="201"/>
      <c r="AK33" s="201"/>
      <c r="AL33" s="201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8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1"/>
      <c r="AB34" s="201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1"/>
      <c r="AH34" s="201"/>
      <c r="AI34" s="201"/>
      <c r="AJ34" s="201"/>
      <c r="AK34" s="201"/>
      <c r="AL34" s="201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8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1"/>
      <c r="AB35" s="201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5"/>
      <c r="AH35" s="205"/>
      <c r="AI35" s="205"/>
      <c r="AJ35" s="201"/>
      <c r="AK35" s="201"/>
      <c r="AL35" s="201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8" t="b">
        <f t="shared" si="16"/>
        <v>0</v>
      </c>
    </row>
    <row r="36" spans="1:48" ht="15" customHeight="1" x14ac:dyDescent="0.2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1"/>
      <c r="AB36" s="201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5"/>
      <c r="AH36" s="205"/>
      <c r="AI36" s="205"/>
      <c r="AJ36" s="201"/>
      <c r="AK36" s="201"/>
      <c r="AL36" s="201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8" t="b">
        <f t="shared" si="16"/>
        <v>0</v>
      </c>
    </row>
    <row r="37" spans="1:48" ht="15" customHeight="1" x14ac:dyDescent="0.2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1"/>
      <c r="AB37" s="201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5"/>
      <c r="AH37" s="205"/>
      <c r="AI37" s="205"/>
      <c r="AJ37" s="201"/>
      <c r="AK37" s="201"/>
      <c r="AL37" s="201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8" t="b">
        <f t="shared" si="16"/>
        <v>0</v>
      </c>
    </row>
    <row r="38" spans="1:48" ht="15" customHeight="1" x14ac:dyDescent="0.2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1"/>
      <c r="AB38" s="201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5"/>
      <c r="AH38" s="205"/>
      <c r="AI38" s="205"/>
      <c r="AJ38" s="201"/>
      <c r="AK38" s="201"/>
      <c r="AL38" s="201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8" t="b">
        <f t="shared" si="16"/>
        <v>0</v>
      </c>
    </row>
    <row r="39" spans="1:48" ht="15" customHeight="1" x14ac:dyDescent="0.2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1"/>
      <c r="AB39" s="201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5"/>
      <c r="AH39" s="205"/>
      <c r="AI39" s="205"/>
      <c r="AJ39" s="201"/>
      <c r="AK39" s="201"/>
      <c r="AL39" s="201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8" t="b">
        <f t="shared" si="16"/>
        <v>0</v>
      </c>
    </row>
    <row r="40" spans="1:48" ht="15" customHeight="1" x14ac:dyDescent="0.2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1"/>
      <c r="AB40" s="201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5"/>
      <c r="AH40" s="205"/>
      <c r="AI40" s="205"/>
      <c r="AJ40" s="201"/>
      <c r="AK40" s="201"/>
      <c r="AL40" s="201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8" t="b">
        <f t="shared" si="16"/>
        <v>0</v>
      </c>
    </row>
    <row r="41" spans="1:48" ht="15" customHeight="1" x14ac:dyDescent="0.2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1"/>
      <c r="AB41" s="201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5"/>
      <c r="AH41" s="205"/>
      <c r="AI41" s="205"/>
      <c r="AJ41" s="201"/>
      <c r="AK41" s="201"/>
      <c r="AL41" s="201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8" t="b">
        <f t="shared" si="16"/>
        <v>0</v>
      </c>
    </row>
    <row r="42" spans="1:48" ht="15" customHeight="1" x14ac:dyDescent="0.2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1"/>
      <c r="AB42" s="201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5"/>
      <c r="AH42" s="205"/>
      <c r="AI42" s="205"/>
      <c r="AJ42" s="201"/>
      <c r="AK42" s="201"/>
      <c r="AL42" s="201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8" t="b">
        <f t="shared" si="16"/>
        <v>0</v>
      </c>
    </row>
    <row r="43" spans="1:48" ht="15" customHeight="1" x14ac:dyDescent="0.2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1"/>
      <c r="AB43" s="201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1"/>
      <c r="AH43" s="201"/>
      <c r="AI43" s="201"/>
      <c r="AJ43" s="201"/>
      <c r="AK43" s="201"/>
      <c r="AL43" s="201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8" t="b">
        <f t="shared" si="16"/>
        <v>0</v>
      </c>
    </row>
    <row r="44" spans="1:48" ht="15" customHeight="1" x14ac:dyDescent="0.2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1"/>
      <c r="AB44" s="201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1"/>
      <c r="AH44" s="201"/>
      <c r="AI44" s="201"/>
      <c r="AJ44" s="201"/>
      <c r="AK44" s="201"/>
      <c r="AL44" s="201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8" t="b">
        <f t="shared" si="16"/>
        <v>0</v>
      </c>
    </row>
    <row r="45" spans="1:48" ht="15" customHeight="1" x14ac:dyDescent="0.2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1"/>
      <c r="AB45" s="201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1"/>
      <c r="AH45" s="201"/>
      <c r="AI45" s="201"/>
      <c r="AJ45" s="201"/>
      <c r="AK45" s="201"/>
      <c r="AL45" s="201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8" t="b">
        <f t="shared" si="16"/>
        <v>0</v>
      </c>
    </row>
    <row r="46" spans="1:48" ht="15" customHeight="1" x14ac:dyDescent="0.2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1"/>
      <c r="AB46" s="201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1"/>
      <c r="AH46" s="201"/>
      <c r="AI46" s="201"/>
      <c r="AJ46" s="201"/>
      <c r="AK46" s="201"/>
      <c r="AL46" s="201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8" t="b">
        <f t="shared" si="16"/>
        <v>0</v>
      </c>
    </row>
    <row r="47" spans="1:48" ht="15" customHeight="1" x14ac:dyDescent="0.2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1"/>
      <c r="AB47" s="201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1"/>
      <c r="AH47" s="201"/>
      <c r="AI47" s="201"/>
      <c r="AJ47" s="201"/>
      <c r="AK47" s="201"/>
      <c r="AL47" s="201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8" t="b">
        <f t="shared" si="16"/>
        <v>0</v>
      </c>
    </row>
    <row r="48" spans="1:48" ht="15" customHeight="1" x14ac:dyDescent="0.2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1"/>
      <c r="AB48" s="201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5"/>
      <c r="AH48" s="205"/>
      <c r="AI48" s="205"/>
      <c r="AJ48" s="201"/>
      <c r="AK48" s="201"/>
      <c r="AL48" s="201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8" t="b">
        <f t="shared" si="16"/>
        <v>0</v>
      </c>
    </row>
    <row r="49" spans="1:44" ht="15" customHeight="1" x14ac:dyDescent="0.2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1"/>
      <c r="AB49" s="201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5"/>
      <c r="AH49" s="205"/>
      <c r="AI49" s="205"/>
      <c r="AJ49" s="201"/>
      <c r="AK49" s="201"/>
      <c r="AL49" s="201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8" t="b">
        <f t="shared" si="16"/>
        <v>0</v>
      </c>
    </row>
    <row r="50" spans="1:44" ht="15" customHeight="1" x14ac:dyDescent="0.2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1"/>
      <c r="AB50" s="201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1"/>
      <c r="AH50" s="201"/>
      <c r="AI50" s="201"/>
      <c r="AJ50" s="201"/>
      <c r="AK50" s="201"/>
      <c r="AL50" s="201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8" t="b">
        <f t="shared" si="16"/>
        <v>0</v>
      </c>
    </row>
    <row r="51" spans="1:44" ht="15" customHeight="1" x14ac:dyDescent="0.2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1"/>
      <c r="AB51" s="201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5"/>
      <c r="AH51" s="205"/>
      <c r="AI51" s="205"/>
      <c r="AJ51" s="201"/>
      <c r="AK51" s="201"/>
      <c r="AL51" s="201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8" t="b">
        <f t="shared" si="16"/>
        <v>0</v>
      </c>
    </row>
    <row r="52" spans="1:44" ht="15" customHeight="1" x14ac:dyDescent="0.2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1"/>
      <c r="AB52" s="201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5"/>
      <c r="AH52" s="205"/>
      <c r="AI52" s="205"/>
      <c r="AJ52" s="201"/>
      <c r="AK52" s="201"/>
      <c r="AL52" s="201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8" t="b">
        <f t="shared" si="16"/>
        <v>0</v>
      </c>
    </row>
    <row r="53" spans="1:44" ht="15" customHeight="1" x14ac:dyDescent="0.2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1"/>
      <c r="AB53" s="201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5"/>
      <c r="AH53" s="205"/>
      <c r="AI53" s="205"/>
      <c r="AJ53" s="201"/>
      <c r="AK53" s="201"/>
      <c r="AL53" s="201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8" t="b">
        <f t="shared" si="16"/>
        <v>0</v>
      </c>
    </row>
    <row r="54" spans="1:44" ht="15" customHeight="1" x14ac:dyDescent="0.2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1"/>
      <c r="AB54" s="201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1"/>
      <c r="AH54" s="201"/>
      <c r="AI54" s="201"/>
      <c r="AJ54" s="201"/>
      <c r="AK54" s="201"/>
      <c r="AL54" s="201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8" t="b">
        <f t="shared" si="16"/>
        <v>0</v>
      </c>
    </row>
    <row r="55" spans="1:44" ht="15" customHeight="1" x14ac:dyDescent="0.2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1"/>
      <c r="AB55" s="201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1"/>
      <c r="AH55" s="205"/>
      <c r="AI55" s="205"/>
      <c r="AJ55" s="201"/>
      <c r="AK55" s="201"/>
      <c r="AL55" s="201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8" t="b">
        <f t="shared" si="16"/>
        <v>0</v>
      </c>
    </row>
    <row r="56" spans="1:44" ht="15" customHeight="1" x14ac:dyDescent="0.2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1"/>
      <c r="W56" s="201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1"/>
      <c r="AB56" s="201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5"/>
      <c r="AH56" s="205"/>
      <c r="AI56" s="205"/>
      <c r="AJ56" s="201"/>
      <c r="AK56" s="201"/>
      <c r="AL56" s="201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8" t="b">
        <f t="shared" si="16"/>
        <v>0</v>
      </c>
    </row>
    <row r="57" spans="1:44" ht="15" customHeight="1" x14ac:dyDescent="0.2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1"/>
      <c r="W57" s="201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1"/>
      <c r="AB57" s="201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5"/>
      <c r="AH57" s="205"/>
      <c r="AI57" s="205"/>
      <c r="AJ57" s="201"/>
      <c r="AK57" s="201"/>
      <c r="AL57" s="201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8" t="b">
        <f t="shared" si="16"/>
        <v>0</v>
      </c>
    </row>
    <row r="58" spans="1:44" ht="15" customHeight="1" x14ac:dyDescent="0.2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1"/>
      <c r="W58" s="201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1"/>
      <c r="AB58" s="201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5"/>
      <c r="AH58" s="205"/>
      <c r="AI58" s="205"/>
      <c r="AJ58" s="201"/>
      <c r="AK58" s="201"/>
      <c r="AL58" s="201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8" t="b">
        <f t="shared" si="16"/>
        <v>0</v>
      </c>
    </row>
    <row r="59" spans="1:44" ht="15" customHeight="1" x14ac:dyDescent="0.2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1"/>
      <c r="W59" s="201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1"/>
      <c r="AB59" s="201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5"/>
      <c r="AH59" s="205"/>
      <c r="AI59" s="205"/>
      <c r="AJ59" s="201"/>
      <c r="AK59" s="201"/>
      <c r="AL59" s="201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8" t="b">
        <f t="shared" si="16"/>
        <v>0</v>
      </c>
    </row>
    <row r="60" spans="1:44" ht="15" customHeight="1" x14ac:dyDescent="0.2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1"/>
      <c r="W60" s="201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1"/>
      <c r="AB60" s="201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5"/>
      <c r="AH60" s="205"/>
      <c r="AI60" s="205"/>
      <c r="AJ60" s="201"/>
      <c r="AK60" s="201"/>
      <c r="AL60" s="201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8" t="b">
        <f t="shared" si="16"/>
        <v>0</v>
      </c>
    </row>
    <row r="61" spans="1:44" ht="15" customHeight="1" x14ac:dyDescent="0.2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1"/>
      <c r="W61" s="201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1"/>
      <c r="AB61" s="201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5"/>
      <c r="AH61" s="205"/>
      <c r="AI61" s="205"/>
      <c r="AJ61" s="201"/>
      <c r="AK61" s="201"/>
      <c r="AL61" s="201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8" t="b">
        <f t="shared" si="16"/>
        <v>0</v>
      </c>
    </row>
    <row r="62" spans="1:44" ht="15" customHeight="1" x14ac:dyDescent="0.2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1"/>
      <c r="W62" s="201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1"/>
      <c r="AB62" s="201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5"/>
      <c r="AH62" s="205"/>
      <c r="AI62" s="205"/>
      <c r="AJ62" s="201"/>
      <c r="AK62" s="201"/>
      <c r="AL62" s="201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8" t="b">
        <f t="shared" si="16"/>
        <v>0</v>
      </c>
    </row>
    <row r="63" spans="1:44" ht="15" customHeight="1" x14ac:dyDescent="0.2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1"/>
      <c r="W63" s="201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1"/>
      <c r="AB63" s="201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5"/>
      <c r="AH63" s="205"/>
      <c r="AI63" s="205"/>
      <c r="AJ63" s="201"/>
      <c r="AK63" s="201"/>
      <c r="AL63" s="201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8" t="b">
        <f t="shared" si="16"/>
        <v>0</v>
      </c>
    </row>
    <row r="64" spans="1:44" ht="15" customHeight="1" x14ac:dyDescent="0.2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1"/>
      <c r="W64" s="201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1"/>
      <c r="AB64" s="201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1"/>
      <c r="AH64" s="201"/>
      <c r="AI64" s="201"/>
      <c r="AJ64" s="201"/>
      <c r="AK64" s="201"/>
      <c r="AL64" s="201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8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1161" yWindow="3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V15:W64 O15:R64 AA15:AB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4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6:Z20 T15:U23 T25:U64 Y22:Z64 Y21 Z15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Q17" activePane="bottomRight" state="frozen"/>
      <selection activeCell="A13" sqref="A13"/>
      <selection pane="topRight" activeCell="F13" sqref="F13"/>
      <selection pane="bottomLeft" activeCell="A15" sqref="A15"/>
      <selection pane="bottomRight" activeCell="AT17" sqref="AT17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1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>
        <f>AVERAGE(O15:O25)</f>
        <v>94</v>
      </c>
      <c r="P2" s="100">
        <f>AVERAGE(P15:P25)</f>
        <v>93</v>
      </c>
      <c r="Q2" s="100"/>
      <c r="R2" s="100">
        <f>AVERAGE(R15:R25)</f>
        <v>93.5</v>
      </c>
      <c r="S2" s="100"/>
      <c r="T2" s="100">
        <f>AVERAGE(T15:T25)</f>
        <v>92</v>
      </c>
      <c r="U2" s="100">
        <f>AVERAGE(U15:U25)</f>
        <v>92</v>
      </c>
      <c r="V2" s="100"/>
      <c r="W2" s="100">
        <f>AVERAGE(W15:W25)</f>
        <v>92</v>
      </c>
      <c r="X2" s="100"/>
      <c r="Y2" s="100">
        <f>AVERAGE(Y15:Y25)</f>
        <v>94</v>
      </c>
      <c r="Z2" s="100">
        <f>AVERAGE(Z15:Z25)</f>
        <v>94</v>
      </c>
      <c r="AA2" s="100"/>
      <c r="AB2" s="100">
        <f>AVERAGE(AB15:AB25)</f>
        <v>94</v>
      </c>
      <c r="AC2" s="100"/>
      <c r="AD2" s="100">
        <f>AVERAGE(AD15:AD25)</f>
        <v>94</v>
      </c>
      <c r="AE2" s="100">
        <f>AVERAGE(AE15:AE25)</f>
        <v>94</v>
      </c>
      <c r="AF2" s="100"/>
      <c r="AG2" s="100">
        <f>AVERAGE(AG15:AG25)</f>
        <v>94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93</v>
      </c>
      <c r="AN2" s="100">
        <f>AVERAGE(AN15:AN25)</f>
        <v>93</v>
      </c>
      <c r="AO2" s="100">
        <f>AVERAGE(AO15:AO25)</f>
        <v>94</v>
      </c>
      <c r="AP2" s="100"/>
      <c r="AQ2" s="100">
        <f>AVERAGE(AQ15:AQ25)</f>
        <v>93.333333333333329</v>
      </c>
      <c r="AR2" s="100"/>
      <c r="AS2" s="100"/>
      <c r="AT2" s="100">
        <f>AVERAGE(AT15:AT25)</f>
        <v>93.3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1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1</v>
      </c>
      <c r="AJ3" s="97">
        <f>COUNTIF(AJ15:AJ25,"Trabajo en equipo")</f>
        <v>1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1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94</v>
      </c>
      <c r="P4" s="100">
        <f>MIN(P15:P25)</f>
        <v>93</v>
      </c>
      <c r="Q4" s="100"/>
      <c r="R4" s="100">
        <f>MIN(R15:R25)</f>
        <v>93.5</v>
      </c>
      <c r="S4" s="100"/>
      <c r="T4" s="100">
        <f>MIN(T15:T25)</f>
        <v>92</v>
      </c>
      <c r="U4" s="100">
        <f>MIN(U15:U25)</f>
        <v>92</v>
      </c>
      <c r="V4" s="100"/>
      <c r="W4" s="100">
        <f>MIN(W15:W25)</f>
        <v>92</v>
      </c>
      <c r="X4" s="100"/>
      <c r="Y4" s="100">
        <f>MIN(Y15:Y25)</f>
        <v>94</v>
      </c>
      <c r="Z4" s="100">
        <f>MIN(Z15:Z25)</f>
        <v>94</v>
      </c>
      <c r="AA4" s="100"/>
      <c r="AB4" s="100">
        <f>MIN(AB15:AB25)</f>
        <v>94</v>
      </c>
      <c r="AC4" s="100"/>
      <c r="AD4" s="100">
        <f>MIN(AD15:AD25)</f>
        <v>94</v>
      </c>
      <c r="AE4" s="100">
        <f>MIN(AE15:AE25)</f>
        <v>94</v>
      </c>
      <c r="AF4" s="100"/>
      <c r="AG4" s="100">
        <f>MIN(AG15:AG25)</f>
        <v>94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93</v>
      </c>
      <c r="AN4" s="100">
        <f>MIN(AN15:AN25)</f>
        <v>93</v>
      </c>
      <c r="AO4" s="100">
        <f>MIN(AO15:AO25)</f>
        <v>94</v>
      </c>
      <c r="AP4" s="100"/>
      <c r="AQ4" s="100">
        <f>MIN(AQ15:AQ25)</f>
        <v>93.333333333333329</v>
      </c>
      <c r="AR4" s="100"/>
      <c r="AS4" s="100"/>
      <c r="AT4" s="100">
        <f>MIN(AT15:AT25)</f>
        <v>93.3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94</v>
      </c>
      <c r="P5" s="100">
        <f>MAX(P15:P25)</f>
        <v>93</v>
      </c>
      <c r="Q5" s="100"/>
      <c r="R5" s="100">
        <f>MAX(R15:R25)</f>
        <v>93.5</v>
      </c>
      <c r="S5" s="100"/>
      <c r="T5" s="100">
        <f>MAX(T15:T25)</f>
        <v>92</v>
      </c>
      <c r="U5" s="100">
        <f>MAX(U15:U25)</f>
        <v>92</v>
      </c>
      <c r="V5" s="100"/>
      <c r="W5" s="100">
        <f>MAX(W15:W25)</f>
        <v>92</v>
      </c>
      <c r="X5" s="100"/>
      <c r="Y5" s="100">
        <f>MAX(Y15:Y25)</f>
        <v>94</v>
      </c>
      <c r="Z5" s="100">
        <f>MAX(Z15:Z25)</f>
        <v>94</v>
      </c>
      <c r="AA5" s="100"/>
      <c r="AB5" s="100">
        <f>MAX(AB15:AB25)</f>
        <v>94</v>
      </c>
      <c r="AC5" s="100"/>
      <c r="AD5" s="100">
        <f>MAX(AD15:AD25)</f>
        <v>94</v>
      </c>
      <c r="AE5" s="100">
        <f>MAX(AE15:AE25)</f>
        <v>94</v>
      </c>
      <c r="AF5" s="100"/>
      <c r="AG5" s="100">
        <f>MAX(AG15:AG25)</f>
        <v>94</v>
      </c>
      <c r="AH5" s="100" t="s">
        <v>132</v>
      </c>
      <c r="AI5" s="97">
        <f t="shared" si="0"/>
        <v>1</v>
      </c>
      <c r="AJ5" s="97">
        <f>COUNTIF(AJ15:AJ25,"Compromiso social")</f>
        <v>0</v>
      </c>
      <c r="AK5" s="97">
        <f>COUNTIF(AK15:AK25,"Compromiso social")</f>
        <v>1</v>
      </c>
      <c r="AL5" s="97">
        <f>COUNTIF(AL15:AL25,"Compromiso social")</f>
        <v>0</v>
      </c>
      <c r="AM5" s="100">
        <f>MAX(AM15:AM25)</f>
        <v>93</v>
      </c>
      <c r="AN5" s="100">
        <f>MAX(AN15:AN25)</f>
        <v>93</v>
      </c>
      <c r="AO5" s="100">
        <f>MAX(AO15:AO25)</f>
        <v>94</v>
      </c>
      <c r="AP5" s="100"/>
      <c r="AQ5" s="100">
        <f>MAX(AQ15:AQ25)</f>
        <v>93.333333333333329</v>
      </c>
      <c r="AR5" s="100"/>
      <c r="AS5" s="100"/>
      <c r="AT5" s="100">
        <f>MAX(AT15:AT25)</f>
        <v>93.3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1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1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33" t="s">
        <v>59</v>
      </c>
      <c r="B13" s="233" t="s">
        <v>170</v>
      </c>
      <c r="C13" s="233" t="s">
        <v>71</v>
      </c>
      <c r="D13" s="233" t="s">
        <v>25</v>
      </c>
      <c r="E13" s="233"/>
      <c r="F13" s="233"/>
      <c r="G13" s="233"/>
      <c r="H13" s="233"/>
      <c r="I13" s="233"/>
      <c r="J13" s="233"/>
      <c r="K13" s="235" t="s">
        <v>166</v>
      </c>
      <c r="L13" s="236"/>
      <c r="M13" s="236"/>
      <c r="N13" s="234"/>
      <c r="O13" s="233" t="s">
        <v>168</v>
      </c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 t="s">
        <v>169</v>
      </c>
      <c r="AK13" s="233"/>
      <c r="AL13" s="233"/>
      <c r="AM13" s="235" t="s">
        <v>162</v>
      </c>
      <c r="AN13" s="236"/>
      <c r="AO13" s="236"/>
      <c r="AP13" s="237"/>
      <c r="AQ13" s="237"/>
      <c r="AR13" s="238"/>
      <c r="AS13" s="186"/>
      <c r="AT13" s="233" t="s">
        <v>27</v>
      </c>
      <c r="AU13" s="233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33"/>
      <c r="B14" s="233"/>
      <c r="C14" s="233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173</v>
      </c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9"/>
      <c r="U15" s="209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9"/>
      <c r="Z15" s="209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9"/>
      <c r="AE15" s="209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9"/>
      <c r="AK15" s="209"/>
      <c r="AL15" s="209"/>
      <c r="AM15" s="209"/>
      <c r="AN15" s="209"/>
      <c r="AO15" s="209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7"/>
      <c r="D16" s="207"/>
      <c r="E16" s="216"/>
      <c r="F16" s="217"/>
      <c r="G16" s="210"/>
      <c r="H16" s="211"/>
      <c r="I16" s="209"/>
      <c r="J16" s="209"/>
      <c r="K16" s="209"/>
      <c r="L16" s="209"/>
      <c r="M16" s="209"/>
      <c r="N16" s="209"/>
      <c r="O16" s="209"/>
      <c r="P16" s="209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9"/>
      <c r="U16" s="209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9"/>
      <c r="Z16" s="209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9"/>
      <c r="AE16" s="209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7"/>
      <c r="AK16" s="209"/>
      <c r="AL16" s="207"/>
      <c r="AM16" s="209"/>
      <c r="AN16" s="209"/>
      <c r="AO16" s="209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173</v>
      </c>
      <c r="C17" s="205" t="s">
        <v>191</v>
      </c>
      <c r="D17" s="207" t="s">
        <v>34</v>
      </c>
      <c r="E17" s="201">
        <v>60367114</v>
      </c>
      <c r="F17" s="213" t="s">
        <v>192</v>
      </c>
      <c r="G17" s="208" t="s">
        <v>193</v>
      </c>
      <c r="H17" s="203">
        <v>154520000108</v>
      </c>
      <c r="I17" s="205" t="s">
        <v>37</v>
      </c>
      <c r="J17" s="205" t="s">
        <v>51</v>
      </c>
      <c r="K17" s="201">
        <v>20</v>
      </c>
      <c r="L17" s="201">
        <v>20</v>
      </c>
      <c r="M17" s="201">
        <v>20</v>
      </c>
      <c r="N17" s="201">
        <v>10</v>
      </c>
      <c r="O17" s="201">
        <v>94</v>
      </c>
      <c r="P17" s="201">
        <v>93</v>
      </c>
      <c r="Q17" s="106">
        <f t="shared" si="1"/>
        <v>187</v>
      </c>
      <c r="R17" s="144">
        <f t="shared" si="2"/>
        <v>93.5</v>
      </c>
      <c r="S17" s="144">
        <f t="shared" ref="S17:S25" si="17">(R17*K17)/100</f>
        <v>18.7</v>
      </c>
      <c r="T17" s="201">
        <v>92</v>
      </c>
      <c r="U17" s="201">
        <v>92</v>
      </c>
      <c r="V17" s="106">
        <f t="shared" si="3"/>
        <v>184</v>
      </c>
      <c r="W17" s="144">
        <f t="shared" si="4"/>
        <v>92</v>
      </c>
      <c r="X17" s="144">
        <f t="shared" ref="X17:X25" si="18">(W17*L17)/100</f>
        <v>18.399999999999999</v>
      </c>
      <c r="Y17" s="201">
        <v>94</v>
      </c>
      <c r="Z17" s="201">
        <v>94</v>
      </c>
      <c r="AA17" s="106">
        <f t="shared" si="5"/>
        <v>188</v>
      </c>
      <c r="AB17" s="144">
        <f t="shared" si="6"/>
        <v>94</v>
      </c>
      <c r="AC17" s="144">
        <f t="shared" si="7"/>
        <v>18.8</v>
      </c>
      <c r="AD17" s="201">
        <v>94</v>
      </c>
      <c r="AE17" s="201">
        <v>94</v>
      </c>
      <c r="AF17" s="106">
        <f t="shared" si="8"/>
        <v>188</v>
      </c>
      <c r="AG17" s="144">
        <f t="shared" si="9"/>
        <v>94</v>
      </c>
      <c r="AH17" s="144">
        <f t="shared" si="10"/>
        <v>9.4</v>
      </c>
      <c r="AI17" s="144">
        <f t="shared" ref="AI17:AI25" si="19">S17+AC17+AH17+X17</f>
        <v>65.3</v>
      </c>
      <c r="AJ17" s="201" t="s">
        <v>17</v>
      </c>
      <c r="AK17" s="201" t="s">
        <v>93</v>
      </c>
      <c r="AL17" s="201" t="s">
        <v>20</v>
      </c>
      <c r="AM17" s="201">
        <v>93</v>
      </c>
      <c r="AN17" s="201">
        <v>93</v>
      </c>
      <c r="AO17" s="201">
        <v>94</v>
      </c>
      <c r="AP17" s="106">
        <f t="shared" si="11"/>
        <v>280</v>
      </c>
      <c r="AQ17" s="144">
        <f t="shared" si="12"/>
        <v>93.333333333333329</v>
      </c>
      <c r="AR17" s="144">
        <f t="shared" si="13"/>
        <v>27.999999999999996</v>
      </c>
      <c r="AS17" s="144">
        <f t="shared" si="16"/>
        <v>1027</v>
      </c>
      <c r="AT17" s="144">
        <f t="shared" si="14"/>
        <v>93.3</v>
      </c>
      <c r="AU17" s="108" t="str">
        <f t="shared" si="15"/>
        <v>SOBRESALIENTE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173</v>
      </c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9"/>
      <c r="U18" s="209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9"/>
      <c r="Z18" s="209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9"/>
      <c r="AE18" s="209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9"/>
      <c r="U19" s="209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9"/>
      <c r="Z19" s="209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9"/>
      <c r="AE19" s="209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9"/>
      <c r="U20" s="209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9"/>
      <c r="Z20" s="209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9"/>
      <c r="AE20" s="209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9"/>
      <c r="U21" s="209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9"/>
      <c r="Z21" s="209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9"/>
      <c r="AE21" s="209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9"/>
      <c r="U22" s="209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9"/>
      <c r="Z22" s="209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9"/>
      <c r="AE22" s="209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9"/>
      <c r="U23" s="209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9"/>
      <c r="Z23" s="209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9"/>
      <c r="AE23" s="209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9"/>
      <c r="U24" s="209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9"/>
      <c r="Z24" s="209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9"/>
      <c r="AE24" s="209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9"/>
      <c r="U25" s="209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6"/>
      <c r="Z25" s="209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9"/>
      <c r="AE25" s="209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13:A14"/>
    <mergeCell ref="O13:AI13"/>
    <mergeCell ref="D13:J13"/>
    <mergeCell ref="K13:N13"/>
    <mergeCell ref="AM13:AR13"/>
    <mergeCell ref="AT13:AU13"/>
    <mergeCell ref="B13:B14"/>
    <mergeCell ref="C13:C14"/>
    <mergeCell ref="AJ13:AL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view="pageBreakPreview" topLeftCell="A68" zoomScaleNormal="90" zoomScaleSheetLayoutView="100" workbookViewId="0">
      <selection activeCell="L52" sqref="L52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83"/>
      <c r="D1" s="283"/>
      <c r="E1" s="277" t="s">
        <v>29</v>
      </c>
      <c r="F1" s="277"/>
      <c r="G1" s="277"/>
      <c r="H1" s="277"/>
      <c r="I1" s="277"/>
      <c r="J1" s="277"/>
      <c r="K1" s="277"/>
      <c r="L1" s="277"/>
      <c r="M1" s="3"/>
      <c r="N1" s="4"/>
    </row>
    <row r="2" spans="1:14" s="10" customFormat="1" ht="13.5" customHeight="1" x14ac:dyDescent="0.2">
      <c r="A2" s="6"/>
      <c r="B2" s="7"/>
      <c r="C2" s="284"/>
      <c r="D2" s="284"/>
      <c r="E2" s="281" t="s">
        <v>58</v>
      </c>
      <c r="F2" s="281"/>
      <c r="G2" s="281"/>
      <c r="H2" s="281"/>
      <c r="I2" s="281"/>
      <c r="J2" s="281"/>
      <c r="K2" s="281"/>
      <c r="L2" s="281"/>
      <c r="M2" s="8"/>
      <c r="N2" s="9"/>
    </row>
    <row r="3" spans="1:14" s="10" customFormat="1" ht="13.5" customHeight="1" x14ac:dyDescent="0.2">
      <c r="A3" s="6"/>
      <c r="B3" s="7"/>
      <c r="C3" s="284"/>
      <c r="D3" s="284"/>
      <c r="E3" s="281" t="s">
        <v>174</v>
      </c>
      <c r="F3" s="281"/>
      <c r="G3" s="281"/>
      <c r="H3" s="281"/>
      <c r="I3" s="281"/>
      <c r="J3" s="281"/>
      <c r="K3" s="281"/>
      <c r="L3" s="281"/>
      <c r="M3" s="8"/>
      <c r="N3" s="9"/>
    </row>
    <row r="4" spans="1:14" s="10" customFormat="1" ht="13.5" customHeight="1" x14ac:dyDescent="0.2">
      <c r="A4" s="6"/>
      <c r="B4" s="7"/>
      <c r="C4" s="284"/>
      <c r="D4" s="284"/>
      <c r="E4" s="281" t="s">
        <v>61</v>
      </c>
      <c r="F4" s="281"/>
      <c r="G4" s="281"/>
      <c r="H4" s="281"/>
      <c r="I4" s="281"/>
      <c r="J4" s="281"/>
      <c r="K4" s="281"/>
      <c r="L4" s="281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81" t="s">
        <v>75</v>
      </c>
      <c r="D9" s="281"/>
      <c r="E9" s="281"/>
      <c r="F9" s="281"/>
      <c r="G9" s="281"/>
      <c r="H9" s="281"/>
      <c r="I9" s="281"/>
      <c r="J9" s="281"/>
      <c r="K9" s="281"/>
      <c r="L9" s="281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9" t="s">
        <v>135</v>
      </c>
      <c r="D11" s="240"/>
      <c r="E11" s="240"/>
      <c r="F11" s="240"/>
      <c r="G11" s="240"/>
      <c r="H11" s="241"/>
      <c r="I11" s="23"/>
      <c r="J11" s="239" t="s">
        <v>72</v>
      </c>
      <c r="K11" s="240"/>
      <c r="L11" s="241"/>
      <c r="M11" s="24"/>
      <c r="N11" s="15"/>
    </row>
    <row r="12" spans="1:14" s="10" customFormat="1" ht="12.75" customHeight="1" x14ac:dyDescent="0.2">
      <c r="A12" s="15"/>
      <c r="B12" s="22"/>
      <c r="C12" s="242" t="s">
        <v>3</v>
      </c>
      <c r="D12" s="243"/>
      <c r="E12" s="243"/>
      <c r="F12" s="243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44" t="s">
        <v>41</v>
      </c>
      <c r="D13" s="245"/>
      <c r="E13" s="245"/>
      <c r="F13" s="245"/>
      <c r="G13" s="59">
        <v>2</v>
      </c>
      <c r="H13" s="60">
        <f t="shared" ref="H13:H24" si="0">(G13*100)/$G$25</f>
        <v>20</v>
      </c>
      <c r="I13" s="27"/>
      <c r="J13" s="155" t="s">
        <v>36</v>
      </c>
      <c r="K13" s="59">
        <v>2</v>
      </c>
      <c r="L13" s="60">
        <f>(K13*100)/K15</f>
        <v>22.222222222222221</v>
      </c>
      <c r="M13" s="24"/>
      <c r="N13" s="15"/>
    </row>
    <row r="14" spans="1:14" s="10" customFormat="1" ht="12.75" customHeight="1" x14ac:dyDescent="0.2">
      <c r="A14" s="15"/>
      <c r="B14" s="22"/>
      <c r="C14" s="246" t="s">
        <v>40</v>
      </c>
      <c r="D14" s="247"/>
      <c r="E14" s="247"/>
      <c r="F14" s="247"/>
      <c r="G14" s="61">
        <v>3</v>
      </c>
      <c r="H14" s="62">
        <f t="shared" si="0"/>
        <v>30</v>
      </c>
      <c r="I14" s="27"/>
      <c r="J14" s="156" t="s">
        <v>37</v>
      </c>
      <c r="K14" s="63">
        <v>7</v>
      </c>
      <c r="L14" s="64">
        <f>(K14*100)/K15</f>
        <v>77.777777777777771</v>
      </c>
      <c r="M14" s="24"/>
      <c r="N14" s="15"/>
    </row>
    <row r="15" spans="1:14" s="10" customFormat="1" ht="12.75" customHeight="1" x14ac:dyDescent="0.2">
      <c r="A15" s="15"/>
      <c r="B15" s="22"/>
      <c r="C15" s="246" t="s">
        <v>141</v>
      </c>
      <c r="D15" s="247"/>
      <c r="E15" s="247"/>
      <c r="F15" s="247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9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6" t="s">
        <v>42</v>
      </c>
      <c r="D16" s="247"/>
      <c r="E16" s="247"/>
      <c r="F16" s="247"/>
      <c r="G16" s="61"/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6" t="s">
        <v>43</v>
      </c>
      <c r="D17" s="247"/>
      <c r="E17" s="247"/>
      <c r="F17" s="247"/>
      <c r="G17" s="61">
        <f>Docentes!$J$5</f>
        <v>1</v>
      </c>
      <c r="H17" s="62">
        <f t="shared" si="0"/>
        <v>10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6" t="s">
        <v>44</v>
      </c>
      <c r="D18" s="247"/>
      <c r="E18" s="247"/>
      <c r="F18" s="247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6" t="s">
        <v>103</v>
      </c>
      <c r="D19" s="247"/>
      <c r="E19" s="247"/>
      <c r="F19" s="247"/>
      <c r="G19" s="61">
        <v>2</v>
      </c>
      <c r="H19" s="62">
        <f t="shared" si="0"/>
        <v>20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6" t="s">
        <v>145</v>
      </c>
      <c r="D20" s="247"/>
      <c r="E20" s="247"/>
      <c r="F20" s="247"/>
      <c r="G20" s="61">
        <f>Docentes!$J$8</f>
        <v>1</v>
      </c>
      <c r="H20" s="62">
        <f t="shared" si="0"/>
        <v>10</v>
      </c>
      <c r="I20" s="27"/>
      <c r="J20" s="239" t="s">
        <v>73</v>
      </c>
      <c r="K20" s="240"/>
      <c r="L20" s="241"/>
      <c r="M20" s="24"/>
      <c r="N20" s="15"/>
    </row>
    <row r="21" spans="1:14" s="10" customFormat="1" ht="12.75" customHeight="1" x14ac:dyDescent="0.2">
      <c r="A21" s="15"/>
      <c r="B21" s="22"/>
      <c r="C21" s="246" t="s">
        <v>39</v>
      </c>
      <c r="D21" s="247"/>
      <c r="E21" s="247"/>
      <c r="F21" s="247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46" t="s">
        <v>45</v>
      </c>
      <c r="D22" s="247"/>
      <c r="E22" s="247"/>
      <c r="F22" s="247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v>1</v>
      </c>
      <c r="L22" s="60">
        <f>(K22*100)/K25</f>
        <v>11.111111111111111</v>
      </c>
      <c r="M22" s="24"/>
      <c r="N22" s="15"/>
    </row>
    <row r="23" spans="1:14" s="10" customFormat="1" ht="12.75" customHeight="1" x14ac:dyDescent="0.2">
      <c r="A23" s="15"/>
      <c r="B23" s="22"/>
      <c r="C23" s="246" t="s">
        <v>46</v>
      </c>
      <c r="D23" s="247"/>
      <c r="E23" s="247"/>
      <c r="F23" s="247"/>
      <c r="G23" s="61">
        <v>1</v>
      </c>
      <c r="H23" s="62">
        <f t="shared" si="0"/>
        <v>10</v>
      </c>
      <c r="I23" s="27"/>
      <c r="J23" s="173" t="s">
        <v>171</v>
      </c>
      <c r="K23" s="61">
        <v>5</v>
      </c>
      <c r="L23" s="62">
        <f>(K23*100)/K25</f>
        <v>55.555555555555557</v>
      </c>
      <c r="M23" s="24"/>
      <c r="N23" s="15"/>
    </row>
    <row r="24" spans="1:14" s="10" customFormat="1" ht="12.75" customHeight="1" x14ac:dyDescent="0.2">
      <c r="A24" s="15"/>
      <c r="B24" s="22"/>
      <c r="C24" s="296" t="s">
        <v>146</v>
      </c>
      <c r="D24" s="297"/>
      <c r="E24" s="297"/>
      <c r="F24" s="297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v>3</v>
      </c>
      <c r="L24" s="64">
        <f>(K24*100)/K25</f>
        <v>33.333333333333336</v>
      </c>
      <c r="M24" s="24"/>
      <c r="N24" s="15"/>
    </row>
    <row r="25" spans="1:14" s="10" customFormat="1" ht="12.75" customHeight="1" x14ac:dyDescent="0.2">
      <c r="A25" s="15"/>
      <c r="B25" s="22"/>
      <c r="C25" s="242" t="s">
        <v>60</v>
      </c>
      <c r="D25" s="243"/>
      <c r="E25" s="243"/>
      <c r="F25" s="243"/>
      <c r="G25" s="25">
        <f>SUM(G13:G24)</f>
        <v>10</v>
      </c>
      <c r="H25" s="193">
        <f>SUM(H13:H24)</f>
        <v>100</v>
      </c>
      <c r="I25" s="23"/>
      <c r="J25" s="153" t="s">
        <v>60</v>
      </c>
      <c r="K25" s="25">
        <f>SUM(K22:K24)</f>
        <v>9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81" t="s">
        <v>74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0"/>
      <c r="N28" s="15"/>
    </row>
    <row r="29" spans="1:14" s="10" customFormat="1" ht="15" customHeight="1" x14ac:dyDescent="0.2">
      <c r="A29" s="15"/>
      <c r="B29" s="19"/>
      <c r="C29" s="282" t="s">
        <v>67</v>
      </c>
      <c r="D29" s="282"/>
      <c r="E29" s="282"/>
      <c r="F29" s="282"/>
      <c r="G29" s="282"/>
      <c r="H29" s="282"/>
      <c r="I29" s="282"/>
      <c r="J29" s="282"/>
      <c r="K29" s="282"/>
      <c r="L29" s="282"/>
      <c r="M29" s="20"/>
      <c r="N29" s="15"/>
    </row>
    <row r="30" spans="1:14" s="10" customFormat="1" ht="15" customHeight="1" x14ac:dyDescent="0.2">
      <c r="A30" s="15"/>
      <c r="B30" s="19"/>
      <c r="C30" s="282" t="s">
        <v>147</v>
      </c>
      <c r="D30" s="282"/>
      <c r="E30" s="282"/>
      <c r="F30" s="282"/>
      <c r="G30" s="282"/>
      <c r="H30" s="282"/>
      <c r="I30" s="282"/>
      <c r="J30" s="282"/>
      <c r="K30" s="282"/>
      <c r="L30" s="282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91" t="s">
        <v>57</v>
      </c>
      <c r="D32" s="291"/>
      <c r="E32" s="292"/>
      <c r="F32" s="292"/>
      <c r="G32" s="293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88" t="s">
        <v>148</v>
      </c>
      <c r="D33" s="265" t="s">
        <v>9</v>
      </c>
      <c r="E33" s="266"/>
      <c r="F33" s="266"/>
      <c r="G33" s="244"/>
      <c r="H33" s="40">
        <v>9</v>
      </c>
      <c r="I33" s="41">
        <v>93</v>
      </c>
      <c r="J33" s="41">
        <v>99</v>
      </c>
      <c r="K33" s="41">
        <v>105</v>
      </c>
      <c r="L33" s="78">
        <f>Docentes!$O$3</f>
        <v>1.7638342073763937</v>
      </c>
      <c r="M33" s="39"/>
      <c r="N33" s="33"/>
    </row>
    <row r="34" spans="1:14" ht="16.899999999999999" customHeight="1" x14ac:dyDescent="0.2">
      <c r="A34" s="33"/>
      <c r="B34" s="37"/>
      <c r="C34" s="289"/>
      <c r="D34" s="267" t="s">
        <v>28</v>
      </c>
      <c r="E34" s="268"/>
      <c r="F34" s="268"/>
      <c r="G34" s="246"/>
      <c r="H34" s="42">
        <v>9</v>
      </c>
      <c r="I34" s="43">
        <v>91</v>
      </c>
      <c r="J34" s="43">
        <v>98</v>
      </c>
      <c r="K34" s="43">
        <v>91</v>
      </c>
      <c r="L34" s="79">
        <f>Docentes!$P$3</f>
        <v>1.5951314818673865</v>
      </c>
      <c r="M34" s="39"/>
      <c r="N34" s="33"/>
    </row>
    <row r="35" spans="1:14" ht="16.899999999999999" customHeight="1" x14ac:dyDescent="0.2">
      <c r="A35" s="33"/>
      <c r="B35" s="37"/>
      <c r="C35" s="289"/>
      <c r="D35" s="267" t="s">
        <v>10</v>
      </c>
      <c r="E35" s="268"/>
      <c r="F35" s="268"/>
      <c r="G35" s="246"/>
      <c r="H35" s="42">
        <v>9</v>
      </c>
      <c r="I35" s="43">
        <v>95</v>
      </c>
      <c r="J35" s="43">
        <v>99</v>
      </c>
      <c r="K35" s="43">
        <v>95</v>
      </c>
      <c r="L35" s="79">
        <f>Docentes!$Q$3</f>
        <v>1.6633299933166199</v>
      </c>
      <c r="M35" s="39"/>
      <c r="N35" s="33"/>
    </row>
    <row r="36" spans="1:14" ht="16.899999999999999" customHeight="1" x14ac:dyDescent="0.2">
      <c r="A36" s="33"/>
      <c r="B36" s="37"/>
      <c r="C36" s="289"/>
      <c r="D36" s="269" t="s">
        <v>11</v>
      </c>
      <c r="E36" s="270"/>
      <c r="F36" s="270"/>
      <c r="G36" s="271"/>
      <c r="H36" s="111">
        <v>9</v>
      </c>
      <c r="I36" s="112">
        <v>90</v>
      </c>
      <c r="J36" s="41">
        <v>98.6666666666667</v>
      </c>
      <c r="K36" s="112">
        <v>90</v>
      </c>
      <c r="L36" s="113">
        <f>Docentes!$R$3</f>
        <v>1.6633299933166199</v>
      </c>
      <c r="M36" s="39"/>
      <c r="N36" s="33"/>
    </row>
    <row r="37" spans="1:14" ht="16.899999999999999" customHeight="1" x14ac:dyDescent="0.2">
      <c r="A37" s="33"/>
      <c r="B37" s="37"/>
      <c r="C37" s="289"/>
      <c r="D37" s="285" t="s">
        <v>136</v>
      </c>
      <c r="E37" s="286"/>
      <c r="F37" s="286"/>
      <c r="G37" s="287"/>
      <c r="H37" s="117">
        <v>9</v>
      </c>
      <c r="I37" s="227">
        <v>92.2</v>
      </c>
      <c r="J37" s="227">
        <v>98.6</v>
      </c>
      <c r="K37" s="227">
        <v>91</v>
      </c>
      <c r="L37" s="229">
        <f>Docentes!$O$3</f>
        <v>1.7638342073763937</v>
      </c>
      <c r="M37" s="39"/>
      <c r="N37" s="33"/>
    </row>
    <row r="38" spans="1:14" ht="16.899999999999999" customHeight="1" x14ac:dyDescent="0.2">
      <c r="A38" s="33"/>
      <c r="B38" s="37"/>
      <c r="C38" s="289"/>
      <c r="D38" s="272" t="s">
        <v>12</v>
      </c>
      <c r="E38" s="273"/>
      <c r="F38" s="273"/>
      <c r="G38" s="274"/>
      <c r="H38" s="114">
        <v>9</v>
      </c>
      <c r="I38" s="115">
        <v>92</v>
      </c>
      <c r="J38" s="115">
        <v>99</v>
      </c>
      <c r="K38" s="115">
        <v>94</v>
      </c>
      <c r="L38" s="116">
        <f>Docentes!$V$3</f>
        <v>1.8885620632287059</v>
      </c>
      <c r="M38" s="39"/>
      <c r="N38" s="33"/>
    </row>
    <row r="39" spans="1:14" ht="16.899999999999999" customHeight="1" x14ac:dyDescent="0.2">
      <c r="A39" s="33"/>
      <c r="B39" s="37"/>
      <c r="C39" s="289"/>
      <c r="D39" s="269" t="s">
        <v>13</v>
      </c>
      <c r="E39" s="270"/>
      <c r="F39" s="270"/>
      <c r="G39" s="271"/>
      <c r="H39" s="111">
        <v>9</v>
      </c>
      <c r="I39" s="112">
        <v>94</v>
      </c>
      <c r="J39" s="112">
        <v>99</v>
      </c>
      <c r="K39" s="112">
        <v>94</v>
      </c>
      <c r="L39" s="113">
        <f>Docentes!$W$3</f>
        <v>2.0248456731316584</v>
      </c>
      <c r="M39" s="39"/>
      <c r="N39" s="33"/>
    </row>
    <row r="40" spans="1:14" ht="16.899999999999999" customHeight="1" x14ac:dyDescent="0.2">
      <c r="A40" s="33"/>
      <c r="B40" s="37"/>
      <c r="C40" s="289"/>
      <c r="D40" s="285" t="s">
        <v>137</v>
      </c>
      <c r="E40" s="286"/>
      <c r="F40" s="286"/>
      <c r="G40" s="287"/>
      <c r="H40" s="117">
        <v>9</v>
      </c>
      <c r="I40" s="228">
        <v>94</v>
      </c>
      <c r="J40" s="228">
        <v>94</v>
      </c>
      <c r="K40" s="227">
        <v>93.3333333333333</v>
      </c>
      <c r="L40" s="119">
        <f>Docentes!$Y$3</f>
        <v>1.9119507199599981</v>
      </c>
      <c r="M40" s="39"/>
      <c r="N40" s="33"/>
    </row>
    <row r="41" spans="1:14" ht="16.899999999999999" customHeight="1" x14ac:dyDescent="0.2">
      <c r="A41" s="33"/>
      <c r="B41" s="37"/>
      <c r="C41" s="289"/>
      <c r="D41" s="272" t="s">
        <v>14</v>
      </c>
      <c r="E41" s="273"/>
      <c r="F41" s="273"/>
      <c r="G41" s="274"/>
      <c r="H41" s="114">
        <v>9</v>
      </c>
      <c r="I41" s="115">
        <v>90</v>
      </c>
      <c r="J41" s="115">
        <v>90</v>
      </c>
      <c r="K41" s="115">
        <v>90</v>
      </c>
      <c r="L41" s="116">
        <f>Docentes!$AA$3</f>
        <v>1.9465068427541912</v>
      </c>
      <c r="M41" s="39"/>
      <c r="N41" s="33"/>
    </row>
    <row r="42" spans="1:14" ht="16.899999999999999" customHeight="1" x14ac:dyDescent="0.2">
      <c r="A42" s="33"/>
      <c r="B42" s="37"/>
      <c r="C42" s="289"/>
      <c r="D42" s="269" t="s">
        <v>90</v>
      </c>
      <c r="E42" s="270"/>
      <c r="F42" s="270"/>
      <c r="G42" s="271"/>
      <c r="H42" s="111">
        <v>9</v>
      </c>
      <c r="I42" s="112">
        <v>92</v>
      </c>
      <c r="J42" s="112">
        <v>92</v>
      </c>
      <c r="K42" s="112">
        <v>92</v>
      </c>
      <c r="L42" s="113">
        <f>Docentes!$AB$3</f>
        <v>2</v>
      </c>
      <c r="M42" s="39"/>
      <c r="N42" s="33"/>
    </row>
    <row r="43" spans="1:14" ht="16.899999999999999" customHeight="1" x14ac:dyDescent="0.2">
      <c r="A43" s="33"/>
      <c r="B43" s="37"/>
      <c r="C43" s="290"/>
      <c r="D43" s="262" t="s">
        <v>138</v>
      </c>
      <c r="E43" s="263"/>
      <c r="F43" s="263"/>
      <c r="G43" s="264"/>
      <c r="H43" s="120">
        <v>9</v>
      </c>
      <c r="I43" s="228">
        <v>94</v>
      </c>
      <c r="J43" s="228">
        <v>94</v>
      </c>
      <c r="K43" s="228">
        <v>94</v>
      </c>
      <c r="L43" s="122">
        <f>Docentes!$AD$3</f>
        <v>1.9443650777453174</v>
      </c>
      <c r="M43" s="39"/>
      <c r="N43" s="33"/>
    </row>
    <row r="44" spans="1:14" ht="16.899999999999999" customHeight="1" x14ac:dyDescent="0.2">
      <c r="A44" s="33"/>
      <c r="B44" s="37"/>
      <c r="C44" s="288" t="s">
        <v>149</v>
      </c>
      <c r="D44" s="265" t="s">
        <v>122</v>
      </c>
      <c r="E44" s="266"/>
      <c r="F44" s="266"/>
      <c r="G44" s="244"/>
      <c r="H44" s="40">
        <v>9</v>
      </c>
      <c r="I44" s="41">
        <v>90</v>
      </c>
      <c r="J44" s="41">
        <v>99</v>
      </c>
      <c r="K44" s="41">
        <v>94.5</v>
      </c>
      <c r="L44" s="78">
        <f>Docentes!$AJ$3</f>
        <v>1.6193277068654826</v>
      </c>
      <c r="M44" s="39"/>
      <c r="N44" s="33"/>
    </row>
    <row r="45" spans="1:14" ht="16.899999999999999" customHeight="1" x14ac:dyDescent="0.2">
      <c r="A45" s="33"/>
      <c r="B45" s="37"/>
      <c r="C45" s="289"/>
      <c r="D45" s="267" t="s">
        <v>126</v>
      </c>
      <c r="E45" s="268"/>
      <c r="F45" s="268"/>
      <c r="G45" s="246"/>
      <c r="H45" s="42">
        <v>9</v>
      </c>
      <c r="I45" s="43">
        <v>92</v>
      </c>
      <c r="J45" s="43">
        <v>92</v>
      </c>
      <c r="K45" s="43">
        <v>92</v>
      </c>
      <c r="L45" s="79">
        <f>Docentes!$AK$3</f>
        <v>1.2866839377079187</v>
      </c>
      <c r="M45" s="39"/>
      <c r="N45" s="33"/>
    </row>
    <row r="46" spans="1:14" ht="16.899999999999999" customHeight="1" x14ac:dyDescent="0.2">
      <c r="A46" s="33"/>
      <c r="B46" s="37"/>
      <c r="C46" s="289"/>
      <c r="D46" s="269" t="s">
        <v>127</v>
      </c>
      <c r="E46" s="270"/>
      <c r="F46" s="270"/>
      <c r="G46" s="271"/>
      <c r="H46" s="111">
        <v>9</v>
      </c>
      <c r="I46" s="112" t="s">
        <v>175</v>
      </c>
      <c r="J46" s="112" t="s">
        <v>176</v>
      </c>
      <c r="K46" s="112" t="s">
        <v>177</v>
      </c>
      <c r="L46" s="113">
        <f>Docentes!$AL$3</f>
        <v>1.9465068427541912</v>
      </c>
      <c r="M46" s="39"/>
      <c r="N46" s="33"/>
    </row>
    <row r="47" spans="1:14" ht="16.899999999999999" customHeight="1" x14ac:dyDescent="0.2">
      <c r="A47" s="33"/>
      <c r="B47" s="37"/>
      <c r="C47" s="290"/>
      <c r="D47" s="262" t="s">
        <v>89</v>
      </c>
      <c r="E47" s="263"/>
      <c r="F47" s="263"/>
      <c r="G47" s="264"/>
      <c r="H47" s="120">
        <v>9</v>
      </c>
      <c r="I47" s="41">
        <v>94</v>
      </c>
      <c r="J47" s="227">
        <v>94</v>
      </c>
      <c r="K47" s="227">
        <v>94</v>
      </c>
      <c r="L47" s="122">
        <f>Docentes!$AN$3</f>
        <v>1.5555555555555578</v>
      </c>
      <c r="M47" s="39"/>
      <c r="N47" s="33"/>
    </row>
    <row r="48" spans="1:14" ht="16.899999999999999" customHeight="1" x14ac:dyDescent="0.2">
      <c r="A48" s="33"/>
      <c r="B48" s="37"/>
      <c r="C48" s="44"/>
      <c r="D48" s="278" t="s">
        <v>56</v>
      </c>
      <c r="E48" s="278"/>
      <c r="F48" s="278"/>
      <c r="G48" s="279"/>
      <c r="H48" s="45">
        <v>9</v>
      </c>
      <c r="I48" s="46">
        <f>Docentes!$AQ$4</f>
        <v>93.350000000000009</v>
      </c>
      <c r="J48" s="46">
        <f>Docentes!$AQ$5</f>
        <v>98.7</v>
      </c>
      <c r="K48" s="46">
        <f>Docentes!$AQ$2</f>
        <v>96.97</v>
      </c>
      <c r="L48" s="80">
        <f>Docentes!$AQ$3</f>
        <v>1.6313252962613607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80" t="s">
        <v>76</v>
      </c>
      <c r="D58" s="280"/>
      <c r="E58" s="280"/>
      <c r="F58" s="280"/>
      <c r="G58" s="280"/>
      <c r="H58" s="280"/>
      <c r="I58" s="280"/>
      <c r="J58" s="280"/>
      <c r="K58" s="280"/>
      <c r="L58" s="280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9" t="s">
        <v>88</v>
      </c>
      <c r="D85" s="240"/>
      <c r="E85" s="240"/>
      <c r="F85" s="241"/>
      <c r="G85" s="33"/>
      <c r="H85" s="37"/>
      <c r="I85" s="295" t="s">
        <v>139</v>
      </c>
      <c r="J85" s="295"/>
      <c r="K85" s="295"/>
      <c r="L85" s="295"/>
      <c r="M85" s="39"/>
      <c r="N85" s="33"/>
    </row>
    <row r="86" spans="1:14" ht="15" customHeight="1" x14ac:dyDescent="0.2">
      <c r="A86" s="33"/>
      <c r="B86" s="37"/>
      <c r="C86" s="258" t="s">
        <v>87</v>
      </c>
      <c r="D86" s="254"/>
      <c r="E86" s="25" t="s">
        <v>59</v>
      </c>
      <c r="F86" s="26" t="s">
        <v>77</v>
      </c>
      <c r="G86" s="33"/>
      <c r="H86" s="37"/>
      <c r="I86" s="254" t="s">
        <v>140</v>
      </c>
      <c r="J86" s="255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59" t="s">
        <v>69</v>
      </c>
      <c r="D87" s="260"/>
      <c r="E87" s="135">
        <f>Docentes!AR1</f>
        <v>0</v>
      </c>
      <c r="F87" s="136">
        <f>(E87*100)/H48</f>
        <v>0</v>
      </c>
      <c r="G87" s="33"/>
      <c r="H87" s="37"/>
      <c r="I87" s="256" t="s">
        <v>15</v>
      </c>
      <c r="J87" s="257"/>
      <c r="K87" s="127">
        <f>Docentes!$AF$1</f>
        <v>10</v>
      </c>
      <c r="L87" s="141">
        <f t="shared" ref="L87:L93" si="1">($K87*100)/$K$94</f>
        <v>21.276595744680851</v>
      </c>
      <c r="M87" s="39"/>
      <c r="N87" s="33"/>
    </row>
    <row r="88" spans="1:14" ht="15" customHeight="1" x14ac:dyDescent="0.2">
      <c r="A88" s="33"/>
      <c r="B88" s="37"/>
      <c r="C88" s="261" t="s">
        <v>30</v>
      </c>
      <c r="D88" s="252"/>
      <c r="E88" s="137">
        <v>0</v>
      </c>
      <c r="F88" s="138">
        <f>(E88*100)/H48</f>
        <v>0</v>
      </c>
      <c r="G88" s="33"/>
      <c r="H88" s="37"/>
      <c r="I88" s="252" t="s">
        <v>16</v>
      </c>
      <c r="J88" s="253"/>
      <c r="K88" s="128">
        <f>Docentes!$AF$2</f>
        <v>0</v>
      </c>
      <c r="L88" s="142">
        <f t="shared" si="1"/>
        <v>0</v>
      </c>
      <c r="M88" s="39"/>
      <c r="N88" s="33"/>
    </row>
    <row r="89" spans="1:14" ht="15" customHeight="1" x14ac:dyDescent="0.2">
      <c r="A89" s="33"/>
      <c r="B89" s="37"/>
      <c r="C89" s="275" t="s">
        <v>32</v>
      </c>
      <c r="D89" s="276"/>
      <c r="E89" s="139">
        <v>9</v>
      </c>
      <c r="F89" s="140">
        <f>(E89*100)/H48</f>
        <v>100</v>
      </c>
      <c r="G89" s="33"/>
      <c r="H89" s="37"/>
      <c r="I89" s="252" t="s">
        <v>17</v>
      </c>
      <c r="J89" s="253"/>
      <c r="K89" s="128">
        <v>9</v>
      </c>
      <c r="L89" s="142">
        <f t="shared" si="1"/>
        <v>19.148936170212767</v>
      </c>
      <c r="M89" s="39"/>
      <c r="N89" s="33"/>
    </row>
    <row r="90" spans="1:14" ht="15" customHeight="1" x14ac:dyDescent="0.2">
      <c r="A90" s="33"/>
      <c r="B90" s="34"/>
      <c r="C90" s="294" t="s">
        <v>60</v>
      </c>
      <c r="D90" s="255"/>
      <c r="E90" s="130">
        <f>SUM(E87:E89)</f>
        <v>9</v>
      </c>
      <c r="F90" s="132">
        <f>SUM(F87:F89)</f>
        <v>100</v>
      </c>
      <c r="G90" s="124"/>
      <c r="H90" s="37"/>
      <c r="I90" s="252" t="s">
        <v>18</v>
      </c>
      <c r="J90" s="253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52" t="s">
        <v>93</v>
      </c>
      <c r="J91" s="253"/>
      <c r="K91" s="128">
        <f>Docentes!$AF$5</f>
        <v>10</v>
      </c>
      <c r="L91" s="142">
        <f t="shared" si="1"/>
        <v>21.276595744680851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52" t="s">
        <v>19</v>
      </c>
      <c r="J92" s="253"/>
      <c r="K92" s="128">
        <v>9</v>
      </c>
      <c r="L92" s="142">
        <f t="shared" si="1"/>
        <v>19.148936170212767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8" t="s">
        <v>20</v>
      </c>
      <c r="J93" s="249"/>
      <c r="K93" s="129">
        <v>9</v>
      </c>
      <c r="L93" s="143">
        <f t="shared" si="1"/>
        <v>19.148936170212767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50" t="s">
        <v>60</v>
      </c>
      <c r="J94" s="251"/>
      <c r="K94" s="133">
        <f>SUM(K87:K93)</f>
        <v>47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C89:D89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D43:G43"/>
    <mergeCell ref="D33:G33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5 F6 K15" emptyCellReference="1"/>
    <ignoredError sqref="F87:F90 L39 L36 L47:L48 L41:L42 K48 L87:L94 H13:H24 L33 L34 L35 L38" evalError="1"/>
    <ignoredError sqref="L13:L15 L22:L25 H25" evalError="1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83"/>
      <c r="D1" s="283"/>
      <c r="E1" s="277" t="s">
        <v>29</v>
      </c>
      <c r="F1" s="277"/>
      <c r="G1" s="277"/>
      <c r="H1" s="277"/>
      <c r="I1" s="277"/>
      <c r="J1" s="277"/>
      <c r="K1" s="277"/>
      <c r="L1" s="277"/>
      <c r="M1" s="3"/>
      <c r="N1" s="4"/>
    </row>
    <row r="2" spans="1:14" s="10" customFormat="1" ht="13.5" customHeight="1" x14ac:dyDescent="0.2">
      <c r="A2" s="6"/>
      <c r="B2" s="7"/>
      <c r="C2" s="284"/>
      <c r="D2" s="284"/>
      <c r="E2" s="281" t="s">
        <v>58</v>
      </c>
      <c r="F2" s="281"/>
      <c r="G2" s="281"/>
      <c r="H2" s="281"/>
      <c r="I2" s="281"/>
      <c r="J2" s="281"/>
      <c r="K2" s="281"/>
      <c r="L2" s="281"/>
      <c r="M2" s="8"/>
      <c r="N2" s="9"/>
    </row>
    <row r="3" spans="1:14" s="10" customFormat="1" ht="13.5" customHeight="1" x14ac:dyDescent="0.2">
      <c r="A3" s="6"/>
      <c r="B3" s="7"/>
      <c r="C3" s="284"/>
      <c r="D3" s="284"/>
      <c r="E3" s="281" t="s">
        <v>158</v>
      </c>
      <c r="F3" s="281"/>
      <c r="G3" s="281"/>
      <c r="H3" s="281"/>
      <c r="I3" s="281"/>
      <c r="J3" s="281"/>
      <c r="K3" s="281"/>
      <c r="L3" s="281"/>
      <c r="M3" s="8"/>
      <c r="N3" s="9"/>
    </row>
    <row r="4" spans="1:14" s="10" customFormat="1" ht="13.5" customHeight="1" x14ac:dyDescent="0.2">
      <c r="A4" s="6"/>
      <c r="B4" s="7"/>
      <c r="C4" s="284"/>
      <c r="D4" s="284"/>
      <c r="E4" s="281" t="s">
        <v>61</v>
      </c>
      <c r="F4" s="281"/>
      <c r="G4" s="281"/>
      <c r="H4" s="281"/>
      <c r="I4" s="281"/>
      <c r="J4" s="281"/>
      <c r="K4" s="281"/>
      <c r="L4" s="281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81" t="s">
        <v>70</v>
      </c>
      <c r="D9" s="281"/>
      <c r="E9" s="281"/>
      <c r="F9" s="281"/>
      <c r="G9" s="281"/>
      <c r="H9" s="281"/>
      <c r="I9" s="281"/>
      <c r="J9" s="281"/>
      <c r="K9" s="281"/>
      <c r="L9" s="281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8" t="s">
        <v>72</v>
      </c>
      <c r="F14" s="299"/>
      <c r="G14" s="300"/>
      <c r="H14" s="72"/>
      <c r="I14" s="298" t="s">
        <v>72</v>
      </c>
      <c r="J14" s="299"/>
      <c r="K14" s="300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>
        <f>(F16*100)/F19</f>
        <v>0</v>
      </c>
      <c r="H16" s="32"/>
      <c r="I16" s="172" t="s">
        <v>36</v>
      </c>
      <c r="J16" s="59">
        <f>Directivos!I1</f>
        <v>0</v>
      </c>
      <c r="K16" s="60">
        <f>(J16*100)/J18</f>
        <v>0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>
        <f>(F17*100)/F19</f>
        <v>0</v>
      </c>
      <c r="H17" s="32"/>
      <c r="I17" s="174" t="s">
        <v>37</v>
      </c>
      <c r="J17" s="191">
        <f>Directivos!I2</f>
        <v>1</v>
      </c>
      <c r="K17" s="194">
        <f>(J17*100)/J18</f>
        <v>100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1</v>
      </c>
      <c r="G18" s="64">
        <f>(F18*100)/F19</f>
        <v>100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1</v>
      </c>
      <c r="G19" s="193">
        <f>SUM(G16:G18)</f>
        <v>100</v>
      </c>
      <c r="H19" s="72"/>
      <c r="I19" s="266"/>
      <c r="J19" s="266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81" t="s">
        <v>159</v>
      </c>
      <c r="D26" s="281"/>
      <c r="E26" s="281"/>
      <c r="F26" s="281"/>
      <c r="G26" s="281"/>
      <c r="H26" s="281"/>
      <c r="I26" s="281"/>
      <c r="J26" s="281"/>
      <c r="K26" s="281"/>
      <c r="L26" s="281"/>
      <c r="M26" s="20"/>
      <c r="N26" s="15"/>
    </row>
    <row r="27" spans="1:14" s="10" customFormat="1" ht="15" customHeight="1" x14ac:dyDescent="0.2">
      <c r="A27" s="15"/>
      <c r="B27" s="19"/>
      <c r="C27" s="282" t="s">
        <v>67</v>
      </c>
      <c r="D27" s="282"/>
      <c r="E27" s="282"/>
      <c r="F27" s="282"/>
      <c r="G27" s="282"/>
      <c r="H27" s="282"/>
      <c r="I27" s="282"/>
      <c r="J27" s="282"/>
      <c r="K27" s="282"/>
      <c r="L27" s="282"/>
      <c r="M27" s="20"/>
      <c r="N27" s="15"/>
    </row>
    <row r="28" spans="1:14" s="10" customFormat="1" ht="15" customHeight="1" x14ac:dyDescent="0.2">
      <c r="A28" s="15"/>
      <c r="B28" s="19"/>
      <c r="C28" s="282" t="s">
        <v>147</v>
      </c>
      <c r="D28" s="282"/>
      <c r="E28" s="282"/>
      <c r="F28" s="282"/>
      <c r="G28" s="282"/>
      <c r="H28" s="282"/>
      <c r="I28" s="282"/>
      <c r="J28" s="282"/>
      <c r="K28" s="282"/>
      <c r="L28" s="282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91" t="s">
        <v>57</v>
      </c>
      <c r="D30" s="291"/>
      <c r="E30" s="292"/>
      <c r="F30" s="292"/>
      <c r="G30" s="293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88" t="s">
        <v>148</v>
      </c>
      <c r="D31" s="265" t="s">
        <v>164</v>
      </c>
      <c r="E31" s="266"/>
      <c r="F31" s="266"/>
      <c r="G31" s="244"/>
      <c r="H31" s="40">
        <f>Directivos!$O$1</f>
        <v>1</v>
      </c>
      <c r="I31" s="41">
        <f>Directivos!$O$4</f>
        <v>94</v>
      </c>
      <c r="J31" s="41">
        <f>Directivos!$O$5</f>
        <v>94</v>
      </c>
      <c r="K31" s="41">
        <f>Directivos!$O$2</f>
        <v>94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89"/>
      <c r="D32" s="269" t="s">
        <v>31</v>
      </c>
      <c r="E32" s="270"/>
      <c r="F32" s="270"/>
      <c r="G32" s="271"/>
      <c r="H32" s="111">
        <f>Directivos!$P$1</f>
        <v>1</v>
      </c>
      <c r="I32" s="112">
        <f>Directivos!$P$4</f>
        <v>93</v>
      </c>
      <c r="J32" s="112">
        <f>Directivos!$P$5</f>
        <v>93</v>
      </c>
      <c r="K32" s="112">
        <f>Directivos!$P$2</f>
        <v>93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89"/>
      <c r="D33" s="285" t="s">
        <v>160</v>
      </c>
      <c r="E33" s="286"/>
      <c r="F33" s="286"/>
      <c r="G33" s="287"/>
      <c r="H33" s="117">
        <f>Directivos!$R$1</f>
        <v>1</v>
      </c>
      <c r="I33" s="118">
        <f>Directivos!$R$4</f>
        <v>93.5</v>
      </c>
      <c r="J33" s="118">
        <f>Directivos!$R$5</f>
        <v>93.5</v>
      </c>
      <c r="K33" s="118">
        <f>Directivos!$R$2</f>
        <v>93.5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89"/>
      <c r="D34" s="272" t="s">
        <v>10</v>
      </c>
      <c r="E34" s="273"/>
      <c r="F34" s="273"/>
      <c r="G34" s="274"/>
      <c r="H34" s="114">
        <f>Directivos!$T$1</f>
        <v>1</v>
      </c>
      <c r="I34" s="115">
        <f>Directivos!$T$4</f>
        <v>92</v>
      </c>
      <c r="J34" s="115">
        <f>Directivos!$T$5</f>
        <v>92</v>
      </c>
      <c r="K34" s="115">
        <f>Directivos!$T$2</f>
        <v>92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89"/>
      <c r="D35" s="269" t="s">
        <v>165</v>
      </c>
      <c r="E35" s="270"/>
      <c r="F35" s="270"/>
      <c r="G35" s="271"/>
      <c r="H35" s="111">
        <f>Directivos!$U$1</f>
        <v>1</v>
      </c>
      <c r="I35" s="112">
        <f>Directivos!$U$4</f>
        <v>92</v>
      </c>
      <c r="J35" s="112">
        <f>Directivos!$U$5</f>
        <v>92</v>
      </c>
      <c r="K35" s="112">
        <f>Directivos!$U$2</f>
        <v>92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89"/>
      <c r="D36" s="285" t="s">
        <v>136</v>
      </c>
      <c r="E36" s="286"/>
      <c r="F36" s="286"/>
      <c r="G36" s="287"/>
      <c r="H36" s="117">
        <f>Directivos!$W$1</f>
        <v>1</v>
      </c>
      <c r="I36" s="118">
        <f>Directivos!$W$4</f>
        <v>92</v>
      </c>
      <c r="J36" s="118">
        <f>Directivos!$W$5</f>
        <v>92</v>
      </c>
      <c r="K36" s="118">
        <f>Directivos!$W$2</f>
        <v>92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89"/>
      <c r="D37" s="272" t="s">
        <v>53</v>
      </c>
      <c r="E37" s="273"/>
      <c r="F37" s="273"/>
      <c r="G37" s="274"/>
      <c r="H37" s="114">
        <f>Directivos!$Y$1</f>
        <v>1</v>
      </c>
      <c r="I37" s="115">
        <f>Directivos!$Y$4</f>
        <v>94</v>
      </c>
      <c r="J37" s="115">
        <f>Directivos!$Y$5</f>
        <v>94</v>
      </c>
      <c r="K37" s="115">
        <f>Directivos!$Y$2</f>
        <v>94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89"/>
      <c r="D38" s="269" t="s">
        <v>157</v>
      </c>
      <c r="E38" s="270"/>
      <c r="F38" s="270"/>
      <c r="G38" s="271"/>
      <c r="H38" s="111">
        <f>Directivos!$Z$1</f>
        <v>1</v>
      </c>
      <c r="I38" s="112">
        <f>Directivos!$Z$4</f>
        <v>94</v>
      </c>
      <c r="J38" s="112">
        <f>Directivos!$Z$5</f>
        <v>94</v>
      </c>
      <c r="K38" s="112">
        <f>Directivos!$Z$2</f>
        <v>94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89"/>
      <c r="D39" s="285" t="s">
        <v>137</v>
      </c>
      <c r="E39" s="286"/>
      <c r="F39" s="286"/>
      <c r="G39" s="287"/>
      <c r="H39" s="117">
        <f>Directivos!$AB$1</f>
        <v>1</v>
      </c>
      <c r="I39" s="118">
        <f>Directivos!$AB$4</f>
        <v>94</v>
      </c>
      <c r="J39" s="118">
        <f>Directivos!$AB$5</f>
        <v>94</v>
      </c>
      <c r="K39" s="118">
        <f>Directivos!$AB$2</f>
        <v>94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89"/>
      <c r="D40" s="272" t="s">
        <v>14</v>
      </c>
      <c r="E40" s="273"/>
      <c r="F40" s="273"/>
      <c r="G40" s="274"/>
      <c r="H40" s="114">
        <f>Directivos!$AD$1</f>
        <v>1</v>
      </c>
      <c r="I40" s="115">
        <f>Directivos!$AD$4</f>
        <v>94</v>
      </c>
      <c r="J40" s="115">
        <f>Directivos!$AD$5</f>
        <v>94</v>
      </c>
      <c r="K40" s="115">
        <f>Directivos!$AD$2</f>
        <v>94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89"/>
      <c r="D41" s="269" t="s">
        <v>90</v>
      </c>
      <c r="E41" s="270"/>
      <c r="F41" s="270"/>
      <c r="G41" s="271"/>
      <c r="H41" s="111">
        <f>Directivos!$AE$1</f>
        <v>1</v>
      </c>
      <c r="I41" s="112">
        <f>Directivos!$AE$4</f>
        <v>94</v>
      </c>
      <c r="J41" s="112">
        <f>Directivos!$AE$5</f>
        <v>94</v>
      </c>
      <c r="K41" s="112">
        <f>Directivos!$AE$2</f>
        <v>94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90"/>
      <c r="D42" s="262" t="s">
        <v>138</v>
      </c>
      <c r="E42" s="263"/>
      <c r="F42" s="263"/>
      <c r="G42" s="264"/>
      <c r="H42" s="120">
        <f>Directivos!$AG$1</f>
        <v>1</v>
      </c>
      <c r="I42" s="121">
        <f>Directivos!$AG$4</f>
        <v>94</v>
      </c>
      <c r="J42" s="121">
        <f>Directivos!$AG$5</f>
        <v>94</v>
      </c>
      <c r="K42" s="121">
        <f>Directivos!$AG$2</f>
        <v>94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88" t="s">
        <v>149</v>
      </c>
      <c r="D43" s="265" t="s">
        <v>122</v>
      </c>
      <c r="E43" s="266"/>
      <c r="F43" s="266"/>
      <c r="G43" s="244"/>
      <c r="H43" s="40">
        <f>Directivos!$AM$1</f>
        <v>1</v>
      </c>
      <c r="I43" s="41">
        <f>Directivos!$AM$4</f>
        <v>93</v>
      </c>
      <c r="J43" s="41">
        <f>Directivos!$AM$5</f>
        <v>93</v>
      </c>
      <c r="K43" s="41">
        <f>Directivos!$AM$2</f>
        <v>93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89"/>
      <c r="D44" s="267" t="s">
        <v>126</v>
      </c>
      <c r="E44" s="268"/>
      <c r="F44" s="268"/>
      <c r="G44" s="246"/>
      <c r="H44" s="42">
        <f>Directivos!$AN$1</f>
        <v>1</v>
      </c>
      <c r="I44" s="43">
        <f>Directivos!$AN$4</f>
        <v>93</v>
      </c>
      <c r="J44" s="43">
        <f>Directivos!$AN$5</f>
        <v>93</v>
      </c>
      <c r="K44" s="43">
        <f>Directivos!$AN$2</f>
        <v>93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89"/>
      <c r="D45" s="269" t="s">
        <v>127</v>
      </c>
      <c r="E45" s="270"/>
      <c r="F45" s="270"/>
      <c r="G45" s="271"/>
      <c r="H45" s="111">
        <f>Directivos!$AO$1</f>
        <v>1</v>
      </c>
      <c r="I45" s="112">
        <f>Directivos!$AO$4</f>
        <v>94</v>
      </c>
      <c r="J45" s="112">
        <f>Directivos!$AO$5</f>
        <v>94</v>
      </c>
      <c r="K45" s="112">
        <f>Directivos!$AO$2</f>
        <v>94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90"/>
      <c r="D46" s="262" t="s">
        <v>89</v>
      </c>
      <c r="E46" s="263"/>
      <c r="F46" s="263"/>
      <c r="G46" s="264"/>
      <c r="H46" s="120">
        <f>Directivos!$AQ$1</f>
        <v>1</v>
      </c>
      <c r="I46" s="121">
        <f>Directivos!$AQ$4</f>
        <v>93.333333333333329</v>
      </c>
      <c r="J46" s="121">
        <f>Directivos!$AQ$5</f>
        <v>93.333333333333329</v>
      </c>
      <c r="K46" s="121">
        <f>Directivos!$AQ$2</f>
        <v>93.333333333333329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78" t="s">
        <v>56</v>
      </c>
      <c r="E47" s="278"/>
      <c r="F47" s="278"/>
      <c r="G47" s="279"/>
      <c r="H47" s="45">
        <f>Directivos!$AT$1</f>
        <v>1</v>
      </c>
      <c r="I47" s="46">
        <f>Directivos!$AT$4</f>
        <v>93.3</v>
      </c>
      <c r="J47" s="46">
        <f>Directivos!$AT$5</f>
        <v>93.3</v>
      </c>
      <c r="K47" s="46">
        <f>Directivos!$AT$2</f>
        <v>93.3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80" t="s">
        <v>76</v>
      </c>
      <c r="D57" s="280"/>
      <c r="E57" s="280"/>
      <c r="F57" s="280"/>
      <c r="G57" s="280"/>
      <c r="H57" s="280"/>
      <c r="I57" s="280"/>
      <c r="J57" s="280"/>
      <c r="K57" s="280"/>
      <c r="L57" s="280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9" t="s">
        <v>88</v>
      </c>
      <c r="D84" s="240"/>
      <c r="E84" s="240"/>
      <c r="F84" s="241"/>
      <c r="G84" s="33"/>
      <c r="H84" s="37"/>
      <c r="I84" s="295" t="s">
        <v>139</v>
      </c>
      <c r="J84" s="295"/>
      <c r="K84" s="295"/>
      <c r="L84" s="295"/>
      <c r="M84" s="39"/>
      <c r="N84" s="33"/>
    </row>
    <row r="85" spans="1:14" ht="15" customHeight="1" x14ac:dyDescent="0.2">
      <c r="A85" s="33"/>
      <c r="B85" s="37"/>
      <c r="C85" s="258" t="s">
        <v>87</v>
      </c>
      <c r="D85" s="254"/>
      <c r="E85" s="25" t="s">
        <v>59</v>
      </c>
      <c r="F85" s="26" t="s">
        <v>77</v>
      </c>
      <c r="G85" s="33"/>
      <c r="H85" s="37"/>
      <c r="I85" s="254" t="s">
        <v>140</v>
      </c>
      <c r="J85" s="255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59" t="s">
        <v>69</v>
      </c>
      <c r="D86" s="260"/>
      <c r="E86" s="189">
        <f>Directivos!AU1</f>
        <v>0</v>
      </c>
      <c r="F86" s="136">
        <f>(E86*100)/H47</f>
        <v>0</v>
      </c>
      <c r="G86" s="33"/>
      <c r="H86" s="37"/>
      <c r="I86" s="256" t="s">
        <v>15</v>
      </c>
      <c r="J86" s="257"/>
      <c r="K86" s="127">
        <f>Directivos!AI1</f>
        <v>0</v>
      </c>
      <c r="L86" s="141">
        <f t="shared" ref="L86:L92" si="0">($K86*100)/$K$93</f>
        <v>0</v>
      </c>
      <c r="M86" s="39"/>
      <c r="N86" s="33"/>
    </row>
    <row r="87" spans="1:14" ht="15" customHeight="1" x14ac:dyDescent="0.2">
      <c r="A87" s="33"/>
      <c r="B87" s="37"/>
      <c r="C87" s="261" t="s">
        <v>30</v>
      </c>
      <c r="D87" s="252"/>
      <c r="E87" s="137">
        <f>Directivos!AU2</f>
        <v>0</v>
      </c>
      <c r="F87" s="138">
        <f>(E87*100)/H47</f>
        <v>0</v>
      </c>
      <c r="G87" s="33"/>
      <c r="H87" s="37"/>
      <c r="I87" s="252" t="s">
        <v>16</v>
      </c>
      <c r="J87" s="253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">
      <c r="A88" s="33"/>
      <c r="B88" s="37"/>
      <c r="C88" s="275" t="s">
        <v>32</v>
      </c>
      <c r="D88" s="276"/>
      <c r="E88" s="139">
        <f>Directivos!AU3</f>
        <v>1</v>
      </c>
      <c r="F88" s="140">
        <f>(E88*100)/H47</f>
        <v>100</v>
      </c>
      <c r="G88" s="33"/>
      <c r="H88" s="37"/>
      <c r="I88" s="252" t="s">
        <v>17</v>
      </c>
      <c r="J88" s="253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94" t="s">
        <v>60</v>
      </c>
      <c r="D89" s="255"/>
      <c r="E89" s="130">
        <f>SUM(E86:E88)</f>
        <v>1</v>
      </c>
      <c r="F89" s="132">
        <f>SUM(F86:F88)</f>
        <v>100</v>
      </c>
      <c r="G89" s="124"/>
      <c r="H89" s="37"/>
      <c r="I89" s="252" t="s">
        <v>18</v>
      </c>
      <c r="J89" s="253"/>
      <c r="K89" s="128">
        <f>Directivos!AI4</f>
        <v>0</v>
      </c>
      <c r="L89" s="142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52" t="s">
        <v>93</v>
      </c>
      <c r="J90" s="253"/>
      <c r="K90" s="128">
        <f>Directivos!AI5</f>
        <v>1</v>
      </c>
      <c r="L90" s="142">
        <f t="shared" si="0"/>
        <v>33.333333333333336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52" t="s">
        <v>19</v>
      </c>
      <c r="J91" s="253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8" t="s">
        <v>20</v>
      </c>
      <c r="J92" s="249"/>
      <c r="K92" s="129">
        <f>Directivos!AI7</f>
        <v>1</v>
      </c>
      <c r="L92" s="143">
        <f t="shared" si="0"/>
        <v>33.333333333333336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50" t="s">
        <v>60</v>
      </c>
      <c r="J93" s="251"/>
      <c r="K93" s="133">
        <f>SUM(K86:K92)</f>
        <v>3</v>
      </c>
      <c r="L93" s="13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I85:J85"/>
    <mergeCell ref="I86:J86"/>
    <mergeCell ref="I87:J87"/>
    <mergeCell ref="C84:F84"/>
    <mergeCell ref="C85:D85"/>
    <mergeCell ref="C86:D86"/>
    <mergeCell ref="C87:D87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D35:G35"/>
    <mergeCell ref="D37:G37"/>
    <mergeCell ref="D38:G38"/>
    <mergeCell ref="D40:G40"/>
    <mergeCell ref="C1:D4"/>
    <mergeCell ref="D36:G36"/>
    <mergeCell ref="C31:C42"/>
    <mergeCell ref="C28:L28"/>
    <mergeCell ref="C30:G30"/>
    <mergeCell ref="D41:G41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Docentes</vt:lpstr>
      <vt:lpstr>Hoja1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2024-03-20T22:37:50Z</dcterms:modified>
</cp:coreProperties>
</file>