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D:\ARCHIVO 2022\0.1 ENJAMBRE\10 . RENDICION DE CUENTAS\2021\"/>
    </mc:Choice>
  </mc:AlternateContent>
  <xr:revisionPtr revIDLastSave="0" documentId="8_{C12EB862-74DC-446B-ACE9-D1350BED1C57}" xr6:coauthVersionLast="37" xr6:coauthVersionMax="37" xr10:uidLastSave="{00000000-0000-0000-0000-000000000000}"/>
  <bookViews>
    <workbookView xWindow="0" yWindow="0" windowWidth="20460" windowHeight="7515" firstSheet="1"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4" l="1"/>
  <c r="I6" i="1"/>
  <c r="E11" i="3" s="1"/>
  <c r="D9" i="1"/>
  <c r="D28" i="1"/>
  <c r="D56" i="1"/>
  <c r="G56" i="1"/>
  <c r="G9" i="1" l="1"/>
  <c r="D65" i="1" l="1"/>
  <c r="G10" i="1"/>
  <c r="G13" i="1"/>
  <c r="G15" i="1"/>
  <c r="G28" i="1"/>
  <c r="A9" i="1"/>
  <c r="A10" i="1" l="1"/>
  <c r="A11" i="1" l="1"/>
  <c r="A12" i="1" l="1"/>
  <c r="E16" i="4" l="1"/>
  <c r="A13" i="1"/>
  <c r="C16" i="4" l="1"/>
  <c r="B16" i="4"/>
  <c r="E17" i="4"/>
  <c r="A14" i="1"/>
  <c r="B17" i="4" s="1"/>
  <c r="C11" i="3"/>
  <c r="C17" i="4" l="1"/>
  <c r="D17" i="4"/>
  <c r="A15" i="1"/>
  <c r="G65" i="1"/>
  <c r="G44" i="1"/>
  <c r="G85" i="2" s="1"/>
  <c r="A16" i="1" l="1"/>
  <c r="F132" i="2"/>
  <c r="D132" i="2"/>
  <c r="D105" i="2"/>
  <c r="E85" i="2"/>
  <c r="E84" i="2"/>
  <c r="E83" i="2"/>
  <c r="E82" i="2"/>
  <c r="E81" i="2"/>
  <c r="A17" i="1" l="1"/>
  <c r="C18" i="4" s="1"/>
  <c r="E64" i="2"/>
  <c r="E63" i="2"/>
  <c r="E62" i="2"/>
  <c r="E61" i="2"/>
  <c r="E60" i="2"/>
  <c r="D38" i="2"/>
  <c r="D37" i="2"/>
  <c r="D36" i="2"/>
  <c r="D35" i="2"/>
  <c r="E18" i="4" l="1"/>
  <c r="D18" i="4"/>
  <c r="B18" i="4"/>
  <c r="A18" i="1"/>
  <c r="A19" i="1" s="1"/>
  <c r="F15" i="2"/>
  <c r="E12" i="3"/>
  <c r="F105" i="2"/>
  <c r="G21" i="1"/>
  <c r="G63" i="2"/>
  <c r="F37" i="2"/>
  <c r="F36" i="2"/>
  <c r="F38" i="2"/>
  <c r="G81" i="2"/>
  <c r="G35" i="1"/>
  <c r="G82" i="2" s="1"/>
  <c r="G38" i="1"/>
  <c r="G83" i="2" s="1"/>
  <c r="G41" i="1"/>
  <c r="G84" i="2" s="1"/>
  <c r="E19" i="4" l="1"/>
  <c r="D19" i="4"/>
  <c r="B19" i="4"/>
  <c r="C19" i="4"/>
  <c r="A20" i="1"/>
  <c r="G64" i="2"/>
  <c r="G62" i="2"/>
  <c r="G61" i="2"/>
  <c r="A21" i="1" l="1"/>
  <c r="G60" i="2"/>
  <c r="A22" i="1" l="1"/>
  <c r="A23" i="1" s="1"/>
  <c r="F35" i="2"/>
  <c r="A24" i="1" l="1"/>
  <c r="A25" i="1" l="1"/>
  <c r="A26" i="1" l="1"/>
  <c r="A27" i="1" s="1"/>
  <c r="C20" i="4" s="1"/>
  <c r="E20" i="4" l="1"/>
  <c r="B20" i="4"/>
  <c r="A28" i="1"/>
  <c r="A29" i="1" s="1"/>
  <c r="A30" i="1" l="1"/>
  <c r="E21" i="4" l="1"/>
  <c r="C21" i="4"/>
  <c r="B21" i="4"/>
  <c r="D21" i="4"/>
  <c r="A31" i="1"/>
  <c r="B22" i="4" s="1"/>
  <c r="C22" i="4" l="1"/>
  <c r="D22" i="4"/>
  <c r="A32" i="1"/>
  <c r="B23" i="4" s="1"/>
  <c r="D23" i="4" l="1"/>
  <c r="C23" i="4"/>
  <c r="A33" i="1"/>
  <c r="A34" i="1" l="1"/>
  <c r="A35" i="1" l="1"/>
  <c r="A36" i="1" l="1"/>
  <c r="B24" i="4" l="1"/>
  <c r="D24" i="4"/>
  <c r="C24" i="4"/>
  <c r="A37" i="1"/>
  <c r="C25" i="4" l="1"/>
  <c r="B25" i="4"/>
  <c r="D25" i="4"/>
  <c r="A38" i="1"/>
  <c r="A39" i="1" l="1"/>
  <c r="C26" i="4" s="1"/>
  <c r="D26" i="4" l="1"/>
  <c r="B26" i="4"/>
  <c r="A40" i="1"/>
  <c r="D27" i="4" s="1"/>
  <c r="B27" i="4" l="1"/>
  <c r="C27" i="4"/>
  <c r="A41" i="1"/>
  <c r="A42" i="1" l="1"/>
  <c r="A43" i="1" l="1"/>
  <c r="A44" i="1" l="1"/>
  <c r="A45" i="1" l="1"/>
  <c r="C28" i="4" s="1"/>
  <c r="D28" i="4" l="1"/>
  <c r="A46" i="1"/>
  <c r="C29" i="4" s="1"/>
  <c r="D29" i="4" l="1"/>
  <c r="A47" i="1"/>
  <c r="C30" i="4" s="1"/>
  <c r="D30" i="4" l="1"/>
  <c r="A48" i="1"/>
  <c r="C31" i="4" s="1"/>
  <c r="D31" i="4" l="1"/>
  <c r="A49" i="1"/>
  <c r="D32" i="4" s="1"/>
  <c r="C32" i="4" l="1"/>
  <c r="A50" i="1"/>
  <c r="A51" i="1" l="1"/>
  <c r="A52" i="1" l="1"/>
  <c r="A53" i="1" l="1"/>
  <c r="A54" i="1" l="1"/>
  <c r="A55" i="1" l="1"/>
  <c r="A56" i="1" l="1"/>
  <c r="A57" i="1" l="1"/>
  <c r="D34" i="4" s="1"/>
  <c r="A58" i="1" l="1"/>
  <c r="C35" i="4" l="1"/>
  <c r="A59" i="1"/>
  <c r="C36" i="4" s="1"/>
  <c r="A60" i="1" l="1"/>
  <c r="A61" i="1" l="1"/>
  <c r="A62" i="1" l="1"/>
  <c r="A63" i="1" l="1"/>
  <c r="D40" i="4" s="1"/>
  <c r="C40" i="4" l="1"/>
  <c r="A64" i="1"/>
  <c r="D41" i="4" l="1"/>
  <c r="C41" i="4"/>
  <c r="A65" i="1"/>
  <c r="A66" i="1" l="1"/>
  <c r="A67" i="1" l="1"/>
  <c r="C42" i="4" l="1"/>
  <c r="A68" i="1"/>
  <c r="D43" i="4" s="1"/>
  <c r="C43" i="4" l="1"/>
  <c r="A69" i="1"/>
  <c r="D45" i="4" l="1"/>
  <c r="D20" i="4"/>
  <c r="D44" i="4"/>
  <c r="C44" i="4"/>
  <c r="C33" i="4"/>
  <c r="D33" i="4"/>
  <c r="C45" i="4"/>
  <c r="D35" i="4"/>
  <c r="C34" i="4"/>
  <c r="C46" i="4"/>
  <c r="D46" i="4"/>
  <c r="D47" i="4"/>
  <c r="C47" i="4"/>
  <c r="D49" i="4"/>
  <c r="D36" i="4"/>
  <c r="C48" i="4"/>
  <c r="D48" i="4"/>
  <c r="C37" i="4"/>
  <c r="D37" i="4"/>
  <c r="D38" i="4"/>
  <c r="C38" i="4"/>
  <c r="D39" i="4"/>
  <c r="D50" i="4"/>
  <c r="D52" i="4"/>
  <c r="C39" i="4"/>
  <c r="C49" i="4"/>
  <c r="D51" i="4"/>
  <c r="C51" i="4"/>
  <c r="D42" i="4"/>
  <c r="C50" i="4"/>
  <c r="C52" i="4"/>
  <c r="C53" i="4"/>
  <c r="D53" i="4"/>
  <c r="C54" i="4"/>
  <c r="D54" i="4"/>
  <c r="C69" i="4"/>
  <c r="C55" i="4"/>
  <c r="D55" i="4"/>
  <c r="D56" i="4"/>
  <c r="C56" i="4"/>
  <c r="D57" i="4"/>
  <c r="C58" i="4"/>
  <c r="D58" i="4"/>
  <c r="C57" i="4"/>
  <c r="D59" i="4"/>
  <c r="C59" i="4"/>
  <c r="D61" i="4"/>
  <c r="C60" i="4"/>
  <c r="D60" i="4"/>
  <c r="C61" i="4"/>
  <c r="C62" i="4"/>
  <c r="D62" i="4"/>
  <c r="D63" i="4"/>
  <c r="C63" i="4"/>
  <c r="D64" i="4"/>
  <c r="C64" i="4"/>
  <c r="C65" i="4"/>
  <c r="D65" i="4"/>
  <c r="D66" i="4"/>
  <c r="C66" i="4"/>
  <c r="C67" i="4"/>
  <c r="D67" i="4"/>
  <c r="C68" i="4"/>
  <c r="D68" i="4"/>
  <c r="D69" i="4"/>
  <c r="C74" i="4"/>
  <c r="D70" i="4"/>
  <c r="C70" i="4"/>
  <c r="C71"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<sst xmlns="http://schemas.openxmlformats.org/spreadsheetml/2006/main" count="538" uniqueCount="312">
  <si>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</si>
  <si>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</si>
  <si>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</si>
  <si>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</si>
  <si>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</si>
  <si>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</si>
  <si>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</si>
  <si>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</si>
  <si>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</si>
  <si>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</si>
  <si>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</si>
  <si>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</si>
  <si>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</si>
  <si>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</si>
  <si>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</si>
  <si>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</si>
  <si>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</si>
  <si>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</si>
  <si>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</si>
  <si>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</si>
  <si>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</si>
  <si>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</si>
  <si>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</si>
  <si>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</si>
  <si>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</si>
  <si>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</si>
  <si>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</si>
  <si>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</si>
  <si>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</si>
  <si>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</si>
  <si>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</si>
  <si>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</si>
  <si>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</si>
  <si>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</si>
  <si>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</si>
  <si>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</si>
  <si>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</si>
  <si>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</si>
  <si>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</si>
  <si>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</si>
  <si>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</si>
  <si>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</si>
  <si>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</si>
  <si>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</si>
  <si>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</si>
  <si>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</si>
  <si>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</si>
  <si>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</si>
  <si>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</si>
  <si>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</si>
  <si>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</si>
  <si>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</si>
  <si>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</si>
  <si>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</si>
  <si>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</si>
  <si>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</si>
  <si>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</si>
  <si>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</si>
  <si>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</si>
  <si>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</si>
  <si>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</si>
  <si>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</si>
  <si>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</si>
  <si>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</si>
  <si>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</si>
  <si>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</si>
  <si>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</si>
  <si>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</si>
  <si>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</si>
  <si>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</si>
  <si>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</si>
  <si>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</si>
  <si>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</si>
  <si>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</si>
  <si>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</si>
  <si>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</si>
  <si>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</si>
  <si>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</si>
  <si>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</si>
  <si>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</si>
  <si>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</si>
  <si>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</si>
  <si>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</si>
  <si>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</si>
  <si>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</si>
  <si>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</si>
  <si>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</si>
  <si>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</si>
  <si>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</si>
  <si>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</si>
  <si>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</si>
  <si>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</si>
  <si>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</si>
  <si>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</si>
  <si>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</si>
  <si>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</si>
  <si>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</si>
  <si>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</si>
  <si>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</si>
  <si>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</si>
  <si>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</si>
  <si>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</si>
  <si>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</si>
  <si>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</si>
  <si>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</si>
  <si>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</si>
  <si>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</si>
  <si>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</si>
  <si>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</si>
  <si>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</si>
  <si>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</si>
  <si>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</si>
  <si>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</si>
  <si>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</si>
  <si>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</si>
  <si>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</si>
  <si>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</si>
  <si>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</si>
  <si>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</si>
  <si>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</si>
  <si>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</si>
  <si>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</si>
  <si>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</si>
  <si>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</si>
  <si>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</si>
  <si>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</si>
  <si>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</si>
  <si>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</si>
  <si>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</si>
  <si>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</si>
  <si>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</si>
  <si>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</si>
  <si>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</si>
  <si>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</si>
  <si>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</si>
  <si>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</si>
  <si>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</si>
  <si>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</si>
  <si>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</si>
  <si>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</si>
  <si>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</si>
  <si>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</si>
  <si>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</si>
  <si>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</si>
  <si>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</si>
  <si>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</si>
  <si>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</si>
  <si>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</si>
  <si>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</si>
  <si>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</si>
  <si>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</si>
  <si>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</si>
  <si>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</si>
  <si>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</si>
  <si>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</si>
  <si>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</si>
  <si>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</si>
  <si>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</si>
  <si>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</si>
  <si>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</si>
  <si>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</si>
  <si>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</si>
  <si>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</si>
  <si>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</si>
  <si>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</si>
  <si>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</si>
  <si>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</si>
  <si>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</si>
  <si>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</si>
  <si>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</si>
  <si>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</si>
  <si>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</si>
  <si>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</si>
  <si>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</si>
  <si>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</si>
  <si>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</si>
  <si>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</si>
  <si>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</si>
  <si>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</si>
  <si>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</si>
  <si>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</si>
  <si>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</si>
  <si>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</si>
  <si>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</si>
  <si>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</si>
  <si>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</si>
  <si>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</si>
  <si>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</si>
  <si>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</si>
  <si>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</si>
  <si>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</si>
  <si>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</si>
  <si>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</si>
  <si>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</si>
  <si>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</si>
  <si>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</si>
  <si>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</si>
  <si>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</si>
  <si>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</si>
  <si>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</si>
  <si>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</si>
  <si>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</si>
  <si>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</si>
  <si>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</si>
  <si>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</si>
  <si>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</si>
  <si>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</si>
  <si>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</si>
  <si>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</si>
  <si>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</si>
  <si>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</si>
  <si>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</si>
  <si>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</si>
  <si>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</si>
  <si>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</si>
  <si>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</si>
  <si>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del establecimiento educativo durante la vigencia.</t>
  </si>
  <si>
    <t>Aplicar la evaluación de la estrategia rendición de cuentas</t>
  </si>
  <si>
    <t>PUNTAJE
(1-100)</t>
  </si>
  <si>
    <t>CENTRO EDUCATIVO RURAL AGUA BLANCA</t>
  </si>
  <si>
    <t>BUCARASICA</t>
  </si>
  <si>
    <t>VÍCTOR MANUEL GRANADOS OSORIO.</t>
  </si>
  <si>
    <t>Difundir los gastos generados en el año 2021, en los procesos de modificacio de infraestructura y manejo de alternacia cumpliendo los protocolos de Bioseguridad en las diferentes sedes academicas.</t>
  </si>
  <si>
    <t xml:space="preserve">Conocer los avances y modificaciones de las diferentes sedes educativas, pertenecientes al Centro educativo Rural Agua Blanca </t>
  </si>
  <si>
    <t>Difundir los avances logrados en las mejoras de infraestructura y los protocolos ejecutados durante la pandemia del covid-19</t>
  </si>
  <si>
    <t>Mejora de la infraestructura y plan de compras.</t>
  </si>
  <si>
    <t>1, Socializacion de los protocolos de Bioseguridad</t>
  </si>
  <si>
    <t>2, Plan de Comprar generado por la institucion con los recursos de gratuidad.</t>
  </si>
  <si>
    <t xml:space="preserve">3, Logros y dificultades con el trabajo en casa y modelo de alternancia educativa </t>
  </si>
  <si>
    <t>4. Aspectos a mejorar durante la vigencia 2021</t>
  </si>
  <si>
    <t xml:space="preserve">lideres de gestion </t>
  </si>
  <si>
    <t xml:space="preserve">Equipo de administrativa y financiera </t>
  </si>
  <si>
    <t>Socializar al interior del establecimiento educativo Agua Blanca , los resultados del diagnóstico del proceso de rendición de cuentas institucional y modificaciones de las diferentes sedes educativas, pertenecientes al Centro educativo Rural Agua Blanca .</t>
  </si>
  <si>
    <t>Generar la documentacion de las  las buenas prácticas del centro educativo rural agua blanca  en materia de espacios de diálogo para la rendición de cuentas y  sistematizarlas como insumo, infogramas, carteleras informativas entre otras y  la formulación de nuevas estrategias de rendición de cuentas.</t>
  </si>
  <si>
    <t>Preparar  la aplicación de mecanismos internos de mejora en los manejos de presupuesto, gestion academica, directiva  y atender los requerimientos de la Secretaría de Educación departamental de norte de santander en el  control externo.</t>
  </si>
  <si>
    <t xml:space="preserve">Concretar  el plan de acción del centro educativo rural agua blanca, en todas las gestiones  que permita mejorar el proceso de rendición de cuentas para el año 2021 y siguientes </t>
  </si>
  <si>
    <t xml:space="preserve"> Generar, Evaluar y verificar los resultados del año 2021 del centro educativo rural agua blanca, La implementación de la estrategia de rendición de cuentas es importante para fortalecer el buen trato con la comunidad, valorando el cumplimiento de las metas definidas frente al reto y objetivos de la estrategia.</t>
  </si>
  <si>
    <t>Precisar  las recomendaciones  dadas por la comunidad educativa en los espacios de adecuacion de infraestructura fisica derivadas de cada espacio de diálogo y establecer correctivos que optimicen la gestión y faciliten el cumplimiento de las metas del plan  institucional.</t>
  </si>
  <si>
    <t>Mirar los resultados y  las recomendaciones realizadas por los órganos de control departamental de norte de santander,  frente a los informes de rendición de cuentas y establecer correctivos de los planes de mejora  que optimicen la gestión y faciliten el cumplimiento de las metas del plan  institucional.</t>
  </si>
  <si>
    <t>Recepcionar  recomendaciones realizadas por los padres de familia  y sugerencias de los servidores públicos y ciudadanía a las actividades de capacitación, garantizando la cualificación de futuras actividades.</t>
  </si>
  <si>
    <t xml:space="preserve">Publicar  en las diferentes redes sociales de mayor acceso de la comunidad como el facebook, los resultados de la rendición de cuentas clasificando por categorías, las observaciones y comentarios de los padres de familia y comunidad en general, los grupos de valor y organismos de control. </t>
  </si>
  <si>
    <t>Generar formatos unicos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 de las vigencias anuales del año anterior.</t>
  </si>
  <si>
    <t>Alistamiento del informe general sobre el cumplimiento de metas plan de mejoramiento institucional (PMI), con sus respectivos indicadores, verificando la calidad de la misma en la vigencia anterior .</t>
  </si>
  <si>
    <t>Confrontar  las  áreas de gestión que  se generaron un autoevaluacion con un logro igual o inferior a dos, explicando a la comunidad por que no se lograron los objetivos en el plan de mejora.  (Informes, Metas e Indicadores, verificando la calidad de la misma.</t>
  </si>
  <si>
    <t xml:space="preserve"> Analisis información sobre contratación anual de la vigencia 2021 al comité de padres de familia, consejo de padres de familia y re´presentante de los estudiantes  (Procesos Contractuales y Gestión contractual) verificando la calidad de la misma y a los beneficiados.</t>
  </si>
  <si>
    <t xml:space="preserve">Crear nuevos  canales de comunicación diferentes redes sociales idoneas y de uso frecuente de los padres de familia del centro educativo rural agua blanca , con la información preparada por el equipo de calidad, atendiendo a lo estipulado en el cronograma academico de la institucion. </t>
  </si>
  <si>
    <t>Buscar el medio mas idoneo para la  difusión masiva de los informes de rendición de cuentas, en espacios tales como: medios impresos; emisoras locales etc.</t>
  </si>
  <si>
    <t>Organizar los espacios de diálogo con el comité general de padres de familia, asociacion de exalumnos, consejo de padres de familia, docentes y representante de los estudiantes  de acuerdo a los grupos de interés y temas priorizados en la vigencia 2021.</t>
  </si>
  <si>
    <t>Construir, previa evaluación por parte de los equipos de calidad de la institucion, planes de mejoramiento a la gestión institucional a partir de las observaciones, propuestas y recomendaciones ciudadanas emanadas por los diferentes comites, consejos y asociaciones que pertenencen a la comunidad educativa .</t>
  </si>
  <si>
    <t>Generar  informes al comité general de padres de familia,asociacion de exalumnos, representantes estudiantiles, mecanismos de interlocución y retroalimentación para articular la intervención en el proceso de rendición de cuentas.</t>
  </si>
  <si>
    <t>Genarar un dialogo seguido con el comite general de padres de familia, consejo de padres familia, representante de los estudiantes el  diagnóstico realizado en la institucion educativa  y la priorización de programas, proyectos y servicios ejecutadas en la institucion , los espacios de diálogo de rendición  del establecimiento educativo durante la vigencia 2021 donde se debe conocer la importancia de las funciones institucionales .</t>
  </si>
  <si>
    <t>Plantear, de acuerdo al diagnóstico realizado en el año 2021 y la priorización de programas, proyectos y servicios, los espacios de diálogo presencial de rendición de cuentas y los mecanismos virtuales complementarios en temas específicos de interés que implementará el Establecimiento Educativo</t>
  </si>
  <si>
    <t xml:space="preserve">Construir  la metodología que empleará el establecimiento educativo en los espacios de diálogo  con los diferentes consejos y asociaciones pertenecientes al centro educativo rural agua blanca definidos en le calendario escolar , para ejecutar la estrategia de rendición de cuentas de cada anualidad. </t>
  </si>
  <si>
    <t>Ganarantizar la  información  oportuna de la  rendicion de cuentas 10 dias  calendario antes de su presentacion a los siguientes grupos de interes segun la estructura organica interna y externa, los ciudadanos y grupos de valor  convocados, con relación a los temas a tratar en los ejercicios de rendición de cuentas definidos.</t>
  </si>
  <si>
    <t>Publicar el cronograma para la inscripción de propuestas diez dias antes de su ejecucion para que toda la comunidad educativa particioe  por parte de la comunidad educativa, los ciudadanos y grupos de interés, 10 días antes del evento.</t>
  </si>
  <si>
    <t>Crear  el espacio de participación minimo   de un vocero por parte del comité general de padres de familia, consejo de padres,Asociacion de exalumnos, docentes y estudiantes.</t>
  </si>
  <si>
    <t xml:space="preserve">Diligenciar en los tiempos adecuados  el formato interno de reporte de los resultados obtenidos en el ejercicio. </t>
  </si>
  <si>
    <t>Analizar los comentarios , recomendaciones u objeciones recibidas en el espacio de diálogo para la rendición de cuentas,dar las respectivas soluciones de manera oportuna o en los tiempos que garantice el manual de procesimientos de lo contencioso administrativo.</t>
  </si>
  <si>
    <t>Definir  los resultados obtenidos en la implementación de la estrategia de rendición de cuentas, con base en la consolidación de los formatos internos de reporte aportados por las áreas de gestión, para:
1. Generar  el número de participantes minimo en la rendicion de cuentas 2. Grupos de valor involucrados
3. Fases del ciclo sobre los que se rindió cuentas.
4. Evaluación y recomendaciones de cada espacio de rendición de cuentas.</t>
  </si>
  <si>
    <t xml:space="preserve">Director y equipo de Calidad </t>
  </si>
  <si>
    <t>Lider de cada una de las areas de gestion del PMI</t>
  </si>
  <si>
    <t xml:space="preserve">Director y pagadora </t>
  </si>
  <si>
    <t xml:space="preserve">Lider de gestion comunitaria </t>
  </si>
  <si>
    <t>Lider de gestion comunitaria</t>
  </si>
  <si>
    <t xml:space="preserve">Director </t>
  </si>
  <si>
    <t>Consejo directivo</t>
  </si>
  <si>
    <t xml:space="preserve">Director y Lider de gestion </t>
  </si>
  <si>
    <t xml:space="preserve">Delegado de comunicaciones internas y externas </t>
  </si>
  <si>
    <t xml:space="preserve">Consejo academico </t>
  </si>
  <si>
    <t>Director y consejo directivo</t>
  </si>
  <si>
    <t xml:space="preserve">Consejo Academico </t>
  </si>
  <si>
    <t xml:space="preserve">Consejo academico y lideres gestion de calidad </t>
  </si>
  <si>
    <t xml:space="preserve">Eqiopo de calidad </t>
  </si>
  <si>
    <t xml:space="preserve">consejo academico </t>
  </si>
  <si>
    <t>Consejo Academico</t>
  </si>
  <si>
    <t>Lider de Gestion administrativa y financiera</t>
  </si>
  <si>
    <t>Director</t>
  </si>
  <si>
    <t xml:space="preserve">Director, Consejo Directivo y Consejo Academico </t>
  </si>
  <si>
    <t>SGP</t>
  </si>
  <si>
    <t xml:space="preserve"># de temas identificados </t>
  </si>
  <si>
    <t xml:space="preserve"># de participantes en los dialogos de rendicion de cuentas </t>
  </si>
  <si>
    <t xml:space="preserve"># Redes sociales definidas para la ejecuccion </t>
  </si>
  <si>
    <t xml:space="preserve"># Formatos Estandarizados para reportes e informacion </t>
  </si>
  <si>
    <t xml:space="preserve"># Metas cumplidas y No alcanzadas </t>
  </si>
  <si>
    <t xml:space="preserve">Verificacion de informe </t>
  </si>
  <si>
    <t xml:space="preserve">Alcance de compras generadas </t>
  </si>
  <si>
    <t xml:space="preserve"># Canales nuevos de comunicación generados </t>
  </si>
  <si>
    <t># Medios impresos y emisoras difundidas</t>
  </si>
  <si>
    <t xml:space="preserve"># de participaciones por sectores de la comunidad y sedes educativas </t>
  </si>
  <si>
    <t xml:space="preserve"># de estrategias de rendicionn de cuentas </t>
  </si>
  <si>
    <t xml:space="preserve">Construcion de documentos de buenas practicas </t>
  </si>
  <si>
    <t># Requerimientos elaborados por la SED</t>
  </si>
  <si>
    <t xml:space="preserve">Plan de Accion Ejecutado </t>
  </si>
  <si>
    <t xml:space="preserve">#  metas definidas / Logradas </t>
  </si>
  <si>
    <t xml:space="preserve"># Metas cumplidas del plan institucional </t>
  </si>
  <si>
    <t xml:space="preserve"># Correctivos ejecutados / Planteados </t>
  </si>
  <si>
    <t xml:space="preserve"># Recomendaciones realizadas por funcionarios y comunidad </t>
  </si>
  <si>
    <t xml:space="preserve">Resultados clasificados por categorias </t>
  </si>
  <si>
    <t xml:space="preserve">Expedicion de informes a tiempo </t>
  </si>
  <si>
    <t xml:space="preserve"># Canales Virtulaes implementados </t>
  </si>
  <si>
    <t xml:space="preserve"># Propuestas de mejora realizadas por la comunidad educativa </t>
  </si>
  <si>
    <t xml:space="preserve">Cronograma generado en las fechas establecidas </t>
  </si>
  <si>
    <t xml:space="preserve"># Voceros para garantizar el quorum minimo de participacion </t>
  </si>
  <si>
    <t># Formatos internos creados</t>
  </si>
  <si>
    <t># Comentarios Positivos, Negativos e importantes para la propuesta de mejora.</t>
  </si>
  <si>
    <t># estrategias generadas por diferentes Asociaciones vinculadas</t>
  </si>
  <si>
    <t xml:space="preserve"># Participantes de la comunidad en general </t>
  </si>
  <si>
    <t xml:space="preserve">Analizar Debilidades y fortalezas para la rendicion de cuentas </t>
  </si>
  <si>
    <t xml:space="preserve">Espacios de dialogo generados por la institucion educativa y su comunidad </t>
  </si>
  <si>
    <t>Lenguaje claro y oportuno para la difusion de la rendicion de cuentas</t>
  </si>
  <si>
    <t>Analizar la informacion suministrada por los participantes y delegados de los diferentes comites y Consejos Conformados</t>
  </si>
  <si>
    <t>Construir, previa evaluación por parte de los equipos de calidad de la institucion, planes de mejoramiento a la gestión institucional a partir de las observaciones, propuestas y recomendaciones ciudadanas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</si>
</sst>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sz val="11"/>
      <color theme="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0" fillId="0" borderId="1" xfId="0" applyBorder="1" applyAlignment="1" applyProtection="1">
      <alignment wrapText="1"/>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protection locked="0"/>
    </xf>
    <xf numFmtId="14"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30" fillId="5" borderId="2" xfId="0" applyFont="1" applyFill="1" applyBorder="1" applyAlignment="1" applyProtection="1">
      <alignment horizontal="center" vertical="center"/>
      <protection hidden="1"/>
    </xf>
    <xf numFmtId="0" fontId="30" fillId="5" borderId="28" xfId="0" applyFont="1" applyFill="1" applyBorder="1" applyAlignment="1" applyProtection="1">
      <alignment horizontal="center" vertical="center"/>
      <protection hidden="1"/>
    </xf>
    <xf numFmtId="0" fontId="30" fillId="5" borderId="3" xfId="0" applyFont="1"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98465512"/>
        <c:axId val="9846629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64.508196721311478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98465512"/>
        <c:axId val="98466296"/>
      </c:scatterChart>
      <c:catAx>
        <c:axId val="98465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98466296"/>
        <c:crosses val="autoZero"/>
        <c:auto val="1"/>
        <c:lblAlgn val="ctr"/>
        <c:lblOffset val="100"/>
        <c:noMultiLvlLbl val="0"/>
      </c:catAx>
      <c:valAx>
        <c:axId val="984662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846551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98467080"/>
        <c:axId val="98467472"/>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68.684210526315795</c:v>
                </c:pt>
                <c:pt idx="1">
                  <c:v>66.25</c:v>
                </c:pt>
                <c:pt idx="2">
                  <c:v>51.111111111111114</c:v>
                </c:pt>
                <c:pt idx="3">
                  <c:v>63</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98467080"/>
        <c:axId val="98467472"/>
      </c:scatterChart>
      <c:catAx>
        <c:axId val="98467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98467472"/>
        <c:crosses val="autoZero"/>
        <c:auto val="1"/>
        <c:lblAlgn val="ctr"/>
        <c:lblOffset val="100"/>
        <c:noMultiLvlLbl val="0"/>
      </c:catAx>
      <c:valAx>
        <c:axId val="984674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8467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98468256"/>
        <c:axId val="9846864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85</c:v>
                </c:pt>
                <c:pt idx="1">
                  <c:v>63.333333333333336</c:v>
                </c:pt>
                <c:pt idx="2">
                  <c:v>62.5</c:v>
                </c:pt>
                <c:pt idx="3">
                  <c:v>69.166666666666671</c:v>
                </c:pt>
                <c:pt idx="4">
                  <c:v>70</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98468256"/>
        <c:axId val="98468648"/>
      </c:scatterChart>
      <c:catAx>
        <c:axId val="98468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98468648"/>
        <c:crosses val="autoZero"/>
        <c:auto val="1"/>
        <c:lblAlgn val="ctr"/>
        <c:lblOffset val="100"/>
        <c:noMultiLvlLbl val="0"/>
      </c:catAx>
      <c:valAx>
        <c:axId val="984686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84682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98462768"/>
        <c:axId val="186391776"/>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67.142857142857139</c:v>
                </c:pt>
                <c:pt idx="1">
                  <c:v>58.333333333333336</c:v>
                </c:pt>
                <c:pt idx="2">
                  <c:v>63.333333333333336</c:v>
                </c:pt>
                <c:pt idx="3">
                  <c:v>76.666666666666671</c:v>
                </c:pt>
                <c:pt idx="4" formatCode="0.00">
                  <c:v>65.833333333333329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86391384"/>
        <c:axId val="186392168"/>
      </c:scatterChart>
      <c:catAx>
        <c:axId val="9846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86391776"/>
        <c:crosses val="autoZero"/>
        <c:auto val="1"/>
        <c:lblAlgn val="ctr"/>
        <c:lblOffset val="100"/>
        <c:noMultiLvlLbl val="0"/>
      </c:catAx>
      <c:valAx>
        <c:axId val="1863917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8462768"/>
        <c:crosses val="autoZero"/>
        <c:crossBetween val="between"/>
      </c:valAx>
      <c:valAx>
        <c:axId val="18639216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6391384"/>
        <c:crosses val="max"/>
        <c:crossBetween val="midCat"/>
      </c:valAx>
      <c:valAx>
        <c:axId val="186391384"/>
        <c:scaling>
          <c:orientation val="minMax"/>
        </c:scaling>
        <c:delete val="1"/>
        <c:axPos val="b"/>
        <c:numFmt formatCode="General" sourceLinked="1"/>
        <c:majorTickMark val="out"/>
        <c:minorTickMark val="none"/>
        <c:tickLblPos val="nextTo"/>
        <c:crossAx val="18639216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85149024"/>
        <c:axId val="18514941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51.111111111111114</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85149024"/>
        <c:axId val="185149416"/>
      </c:scatterChart>
      <c:catAx>
        <c:axId val="185149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85149416"/>
        <c:crosses val="autoZero"/>
        <c:auto val="1"/>
        <c:lblAlgn val="ctr"/>
        <c:lblOffset val="100"/>
        <c:noMultiLvlLbl val="0"/>
      </c:catAx>
      <c:valAx>
        <c:axId val="1851494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51490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85150592"/>
        <c:axId val="18515098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63</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85150592"/>
        <c:axId val="185150984"/>
      </c:scatterChart>
      <c:catAx>
        <c:axId val="185150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85150984"/>
        <c:crosses val="autoZero"/>
        <c:auto val="1"/>
        <c:lblAlgn val="ctr"/>
        <c:lblOffset val="100"/>
        <c:noMultiLvlLbl val="0"/>
      </c:catAx>
      <c:valAx>
        <c:axId val="1851509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5150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0238" y="85725"/>
          <a:ext cx="766764"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5312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63213" y="104774"/>
          <a:ext cx="1162051" cy="776288"/>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24483" y="19050"/>
          <a:ext cx="1005241" cy="871538"/>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24313"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2156"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5095428" y="156385"/>
          <a:ext cx="97199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6816724" y="0"/>
          <a:ext cx="2203450"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47638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329247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5"/>
      <c r="G4" s="115"/>
      <c r="H4" s="115"/>
      <c r="I4" s="115"/>
      <c r="J4" s="115"/>
      <c r="K4" s="115"/>
      <c r="L4" s="55"/>
      <c r="M4" s="50"/>
    </row>
    <row r="5" spans="1:13" s="8" customFormat="1" x14ac:dyDescent="0.25">
      <c r="A5" s="50"/>
      <c r="B5" s="54"/>
      <c r="C5" s="56"/>
      <c r="D5" s="56"/>
      <c r="E5" s="56"/>
      <c r="F5" s="116"/>
      <c r="G5" s="116"/>
      <c r="H5" s="116"/>
      <c r="I5" s="116"/>
      <c r="J5" s="116"/>
      <c r="K5" s="116"/>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7" t="s">
        <v>103</v>
      </c>
      <c r="D8" s="117"/>
      <c r="E8" s="117"/>
      <c r="F8" s="117"/>
      <c r="G8" s="117"/>
      <c r="H8" s="117"/>
      <c r="I8" s="117"/>
      <c r="J8" s="117"/>
      <c r="K8" s="117"/>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86</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15" zoomScale="85" zoomScaleNormal="85" workbookViewId="0">
      <selection activeCell="S28" sqref="S28"/>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9"/>
      <c r="B7" s="210"/>
      <c r="C7" s="210"/>
      <c r="D7" s="205" t="s">
        <v>104</v>
      </c>
      <c r="E7" s="205"/>
      <c r="F7" s="205"/>
      <c r="G7" s="205"/>
      <c r="H7" s="205"/>
      <c r="I7" s="205"/>
      <c r="J7" s="205"/>
      <c r="K7" s="205"/>
      <c r="L7" s="205"/>
      <c r="M7" s="206"/>
    </row>
    <row r="8" spans="1:13" ht="36.75" customHeight="1" x14ac:dyDescent="0.25">
      <c r="A8" s="211"/>
      <c r="B8" s="212"/>
      <c r="C8" s="212"/>
      <c r="D8" s="207" t="s">
        <v>76</v>
      </c>
      <c r="E8" s="207"/>
      <c r="F8" s="207"/>
      <c r="G8" s="207"/>
      <c r="H8" s="207"/>
      <c r="I8" s="207"/>
      <c r="J8" s="207"/>
      <c r="K8" s="207"/>
      <c r="L8" s="207"/>
      <c r="M8" s="208"/>
    </row>
    <row r="9" spans="1:13" ht="30" customHeight="1" thickBot="1" x14ac:dyDescent="0.3">
      <c r="A9" s="213"/>
      <c r="B9" s="214"/>
      <c r="C9" s="214"/>
      <c r="D9" s="203" t="s">
        <v>126</v>
      </c>
      <c r="E9" s="203"/>
      <c r="F9" s="203"/>
      <c r="G9" s="203"/>
      <c r="H9" s="203"/>
      <c r="I9" s="203"/>
      <c r="J9" s="203"/>
      <c r="K9" s="203"/>
      <c r="L9" s="203"/>
      <c r="M9" s="204"/>
    </row>
    <row r="10" spans="1:13" ht="7.5" customHeight="1" thickBot="1" x14ac:dyDescent="0.3">
      <c r="A10" s="199"/>
      <c r="B10" s="199"/>
      <c r="C10" s="199"/>
      <c r="D10" s="199"/>
      <c r="E10" s="199"/>
      <c r="F10" s="199"/>
      <c r="G10" s="199"/>
      <c r="H10" s="199"/>
      <c r="I10" s="199"/>
      <c r="J10" s="199"/>
      <c r="K10" s="199"/>
      <c r="L10" s="199"/>
      <c r="M10" s="199"/>
    </row>
    <row r="11" spans="1:13" ht="30" customHeight="1" thickBot="1" x14ac:dyDescent="0.3">
      <c r="A11" s="196" t="s">
        <v>128</v>
      </c>
      <c r="B11" s="197"/>
      <c r="C11" s="197"/>
      <c r="D11" s="197"/>
      <c r="E11" s="197"/>
      <c r="F11" s="197"/>
      <c r="G11" s="197"/>
      <c r="H11" s="197"/>
      <c r="I11" s="197"/>
      <c r="J11" s="197"/>
      <c r="K11" s="197"/>
      <c r="L11" s="197"/>
      <c r="M11" s="198"/>
    </row>
    <row r="12" spans="1:13" ht="126.75" customHeight="1" thickBot="1" x14ac:dyDescent="0.3">
      <c r="A12" s="200" t="s">
        <v>182</v>
      </c>
      <c r="B12" s="201"/>
      <c r="C12" s="201"/>
      <c r="D12" s="201"/>
      <c r="E12" s="201"/>
      <c r="F12" s="201"/>
      <c r="G12" s="201"/>
      <c r="H12" s="201"/>
      <c r="I12" s="201"/>
      <c r="J12" s="201"/>
      <c r="K12" s="201"/>
      <c r="L12" s="201"/>
      <c r="M12" s="202"/>
    </row>
    <row r="13" spans="1:13" ht="19.5" thickBot="1" x14ac:dyDescent="0.35">
      <c r="A13" s="159" t="s">
        <v>135</v>
      </c>
      <c r="B13" s="160"/>
      <c r="C13" s="160"/>
      <c r="D13" s="160"/>
      <c r="E13" s="160"/>
      <c r="F13" s="160"/>
      <c r="G13" s="160"/>
      <c r="H13" s="160"/>
      <c r="I13" s="160"/>
      <c r="J13" s="160"/>
      <c r="K13" s="160"/>
      <c r="L13" s="160"/>
      <c r="M13" s="161"/>
    </row>
    <row r="14" spans="1:13" ht="15.75" x14ac:dyDescent="0.25">
      <c r="A14" s="180" t="s">
        <v>136</v>
      </c>
      <c r="B14" s="181"/>
      <c r="C14" s="181"/>
      <c r="D14" s="127" t="s">
        <v>157</v>
      </c>
      <c r="E14" s="128"/>
      <c r="F14" s="128"/>
      <c r="G14" s="128"/>
      <c r="H14" s="128"/>
      <c r="I14" s="128"/>
      <c r="J14" s="128"/>
      <c r="K14" s="128"/>
      <c r="L14" s="128"/>
      <c r="M14" s="129"/>
    </row>
    <row r="15" spans="1:13" ht="15.75" x14ac:dyDescent="0.25">
      <c r="A15" s="182" t="s">
        <v>134</v>
      </c>
      <c r="B15" s="183"/>
      <c r="C15" s="183"/>
      <c r="D15" s="130" t="s">
        <v>158</v>
      </c>
      <c r="E15" s="131"/>
      <c r="F15" s="131"/>
      <c r="G15" s="131"/>
      <c r="H15" s="131"/>
      <c r="I15" s="131"/>
      <c r="J15" s="131"/>
      <c r="K15" s="131"/>
      <c r="L15" s="131"/>
      <c r="M15" s="132"/>
    </row>
    <row r="16" spans="1:13" ht="29.25" customHeight="1" x14ac:dyDescent="0.25">
      <c r="A16" s="184" t="s">
        <v>137</v>
      </c>
      <c r="B16" s="150"/>
      <c r="C16" s="150"/>
      <c r="D16" s="133" t="s">
        <v>159</v>
      </c>
      <c r="E16" s="134"/>
      <c r="F16" s="134"/>
      <c r="G16" s="134"/>
      <c r="H16" s="134"/>
      <c r="I16" s="134"/>
      <c r="J16" s="134"/>
      <c r="K16" s="134"/>
      <c r="L16" s="134"/>
      <c r="M16" s="135"/>
    </row>
    <row r="17" spans="1:13" ht="30" customHeight="1" x14ac:dyDescent="0.25">
      <c r="A17" s="185" t="s">
        <v>161</v>
      </c>
      <c r="B17" s="186"/>
      <c r="C17" s="186"/>
      <c r="D17" s="118" t="s">
        <v>160</v>
      </c>
      <c r="E17" s="119"/>
      <c r="F17" s="119"/>
      <c r="G17" s="119"/>
      <c r="H17" s="119"/>
      <c r="I17" s="119"/>
      <c r="J17" s="119"/>
      <c r="K17" s="119"/>
      <c r="L17" s="119"/>
      <c r="M17" s="136"/>
    </row>
    <row r="18" spans="1:13" ht="16.5" thickBot="1" x14ac:dyDescent="0.3">
      <c r="A18" s="187" t="s">
        <v>138</v>
      </c>
      <c r="B18" s="188"/>
      <c r="C18" s="188"/>
      <c r="D18" s="137" t="s">
        <v>162</v>
      </c>
      <c r="E18" s="138"/>
      <c r="F18" s="138"/>
      <c r="G18" s="138"/>
      <c r="H18" s="138"/>
      <c r="I18" s="138"/>
      <c r="J18" s="138"/>
      <c r="K18" s="138"/>
      <c r="L18" s="138"/>
      <c r="M18" s="139"/>
    </row>
    <row r="19" spans="1:13" ht="19.5" thickBot="1" x14ac:dyDescent="0.35">
      <c r="A19" s="177" t="s">
        <v>134</v>
      </c>
      <c r="B19" s="178"/>
      <c r="C19" s="178"/>
      <c r="D19" s="178"/>
      <c r="E19" s="178"/>
      <c r="F19" s="178"/>
      <c r="G19" s="178"/>
      <c r="H19" s="178"/>
      <c r="I19" s="178"/>
      <c r="J19" s="178"/>
      <c r="K19" s="178"/>
      <c r="L19" s="178"/>
      <c r="M19" s="179"/>
    </row>
    <row r="20" spans="1:13" ht="129.75" customHeight="1" x14ac:dyDescent="0.25">
      <c r="A20" s="189" t="s">
        <v>186</v>
      </c>
      <c r="B20" s="190"/>
      <c r="C20" s="190"/>
      <c r="D20" s="190"/>
      <c r="E20" s="190"/>
      <c r="F20" s="190"/>
      <c r="G20" s="190"/>
      <c r="H20" s="190"/>
      <c r="I20" s="190"/>
      <c r="J20" s="190"/>
      <c r="K20" s="190"/>
      <c r="L20" s="190"/>
      <c r="M20" s="191"/>
    </row>
    <row r="21" spans="1:13" ht="18.75" x14ac:dyDescent="0.3">
      <c r="A21" s="94"/>
      <c r="B21" s="18"/>
      <c r="C21" s="18"/>
      <c r="D21" s="91" t="s">
        <v>67</v>
      </c>
      <c r="E21" s="91" t="s">
        <v>175</v>
      </c>
      <c r="F21" s="91" t="s">
        <v>176</v>
      </c>
      <c r="G21" s="18"/>
      <c r="H21" s="18"/>
      <c r="I21" s="18"/>
      <c r="J21" s="18"/>
      <c r="K21" s="18"/>
      <c r="L21" s="18"/>
      <c r="M21" s="95"/>
    </row>
    <row r="22" spans="1:13" ht="18.75" x14ac:dyDescent="0.3">
      <c r="A22" s="94"/>
      <c r="B22" s="18"/>
      <c r="C22" s="18"/>
      <c r="D22" s="92" t="s">
        <v>177</v>
      </c>
      <c r="E22" s="93">
        <v>1</v>
      </c>
      <c r="F22" s="86"/>
      <c r="G22" s="18"/>
      <c r="H22" s="18"/>
      <c r="I22" s="18"/>
      <c r="J22" s="18"/>
      <c r="K22" s="18"/>
      <c r="L22" s="18"/>
      <c r="M22" s="95"/>
    </row>
    <row r="23" spans="1:13" ht="18.75" x14ac:dyDescent="0.3">
      <c r="A23" s="94"/>
      <c r="B23" s="18"/>
      <c r="C23" s="18"/>
      <c r="D23" s="93" t="s">
        <v>178</v>
      </c>
      <c r="E23" s="93">
        <v>2</v>
      </c>
      <c r="F23" s="87"/>
      <c r="G23" s="18"/>
      <c r="H23" s="18"/>
      <c r="I23" s="18"/>
      <c r="J23" s="18"/>
      <c r="K23" s="18"/>
      <c r="L23" s="18"/>
      <c r="M23" s="95"/>
    </row>
    <row r="24" spans="1:13" ht="18.75" x14ac:dyDescent="0.3">
      <c r="A24" s="94"/>
      <c r="B24" s="18"/>
      <c r="C24" s="18"/>
      <c r="D24" s="93" t="s">
        <v>179</v>
      </c>
      <c r="E24" s="93">
        <v>3</v>
      </c>
      <c r="F24" s="88"/>
      <c r="G24" s="18"/>
      <c r="H24" s="18"/>
      <c r="I24" s="18"/>
      <c r="J24" s="18"/>
      <c r="K24" s="18"/>
      <c r="L24" s="18"/>
      <c r="M24" s="95"/>
    </row>
    <row r="25" spans="1:13" ht="18.75" x14ac:dyDescent="0.3">
      <c r="A25" s="94"/>
      <c r="B25" s="18"/>
      <c r="C25" s="18"/>
      <c r="D25" s="93" t="s">
        <v>180</v>
      </c>
      <c r="E25" s="93">
        <v>4</v>
      </c>
      <c r="F25" s="89"/>
      <c r="G25" s="18"/>
      <c r="H25" s="18"/>
      <c r="I25" s="18"/>
      <c r="J25" s="18"/>
      <c r="K25" s="18"/>
      <c r="L25" s="18"/>
      <c r="M25" s="95"/>
    </row>
    <row r="26" spans="1:13" ht="18.75" x14ac:dyDescent="0.3">
      <c r="A26" s="94"/>
      <c r="B26" s="18"/>
      <c r="C26" s="18"/>
      <c r="D26" s="93" t="s">
        <v>181</v>
      </c>
      <c r="E26" s="93">
        <v>5</v>
      </c>
      <c r="F26" s="90"/>
      <c r="G26" s="18"/>
      <c r="H26" s="18"/>
      <c r="I26" s="18"/>
      <c r="J26" s="18"/>
      <c r="K26" s="18"/>
      <c r="L26" s="18"/>
      <c r="M26" s="95"/>
    </row>
    <row r="27" spans="1:13" ht="85.5" customHeight="1" x14ac:dyDescent="0.25">
      <c r="A27" s="218" t="s">
        <v>187</v>
      </c>
      <c r="B27" s="219"/>
      <c r="C27" s="219"/>
      <c r="D27" s="219"/>
      <c r="E27" s="219"/>
      <c r="F27" s="219"/>
      <c r="G27" s="219"/>
      <c r="H27" s="219"/>
      <c r="I27" s="219"/>
      <c r="J27" s="219"/>
      <c r="K27" s="219"/>
      <c r="L27" s="219"/>
      <c r="M27" s="220"/>
    </row>
    <row r="28" spans="1:13" ht="30" customHeight="1" thickBot="1" x14ac:dyDescent="0.3">
      <c r="A28" s="215" t="s">
        <v>183</v>
      </c>
      <c r="B28" s="216"/>
      <c r="C28" s="216"/>
      <c r="D28" s="216"/>
      <c r="E28" s="216"/>
      <c r="F28" s="216"/>
      <c r="G28" s="216"/>
      <c r="H28" s="216"/>
      <c r="I28" s="216"/>
      <c r="J28" s="216"/>
      <c r="K28" s="216"/>
      <c r="L28" s="216"/>
      <c r="M28" s="217"/>
    </row>
    <row r="29" spans="1:13" ht="20.25" customHeight="1" thickBot="1" x14ac:dyDescent="0.3">
      <c r="A29" s="193" t="s">
        <v>184</v>
      </c>
      <c r="B29" s="194"/>
      <c r="C29" s="194"/>
      <c r="D29" s="194" t="s">
        <v>127</v>
      </c>
      <c r="E29" s="194"/>
      <c r="F29" s="194"/>
      <c r="G29" s="194"/>
      <c r="H29" s="194"/>
      <c r="I29" s="194"/>
      <c r="J29" s="194"/>
      <c r="K29" s="194"/>
      <c r="L29" s="194"/>
      <c r="M29" s="195"/>
    </row>
    <row r="30" spans="1:13" s="96" customFormat="1" ht="21" customHeight="1" x14ac:dyDescent="0.25">
      <c r="A30" s="192" t="s">
        <v>60</v>
      </c>
      <c r="B30" s="149"/>
      <c r="C30" s="149"/>
      <c r="D30" s="140" t="s">
        <v>163</v>
      </c>
      <c r="E30" s="141"/>
      <c r="F30" s="141"/>
      <c r="G30" s="141"/>
      <c r="H30" s="141"/>
      <c r="I30" s="141"/>
      <c r="J30" s="141"/>
      <c r="K30" s="141"/>
      <c r="L30" s="141"/>
      <c r="M30" s="142"/>
    </row>
    <row r="31" spans="1:13" s="96" customFormat="1" ht="33.75" customHeight="1" x14ac:dyDescent="0.25">
      <c r="A31" s="175" t="s">
        <v>129</v>
      </c>
      <c r="B31" s="176"/>
      <c r="C31" s="176"/>
      <c r="D31" s="118" t="s">
        <v>164</v>
      </c>
      <c r="E31" s="119"/>
      <c r="F31" s="119"/>
      <c r="G31" s="119"/>
      <c r="H31" s="119"/>
      <c r="I31" s="119"/>
      <c r="J31" s="119"/>
      <c r="K31" s="119"/>
      <c r="L31" s="119"/>
      <c r="M31" s="136"/>
    </row>
    <row r="32" spans="1:13" s="96" customFormat="1" ht="30" customHeight="1" x14ac:dyDescent="0.25">
      <c r="A32" s="175" t="s">
        <v>130</v>
      </c>
      <c r="B32" s="176"/>
      <c r="C32" s="176"/>
      <c r="D32" s="143" t="s">
        <v>165</v>
      </c>
      <c r="E32" s="144"/>
      <c r="F32" s="144"/>
      <c r="G32" s="144"/>
      <c r="H32" s="144"/>
      <c r="I32" s="144"/>
      <c r="J32" s="144"/>
      <c r="K32" s="144"/>
      <c r="L32" s="144"/>
      <c r="M32" s="145"/>
    </row>
    <row r="33" spans="1:13" s="96" customFormat="1" ht="31.5" customHeight="1" x14ac:dyDescent="0.25">
      <c r="A33" s="175" t="s">
        <v>61</v>
      </c>
      <c r="B33" s="176"/>
      <c r="C33" s="176"/>
      <c r="D33" s="143" t="s">
        <v>166</v>
      </c>
      <c r="E33" s="144"/>
      <c r="F33" s="144"/>
      <c r="G33" s="144"/>
      <c r="H33" s="144"/>
      <c r="I33" s="144"/>
      <c r="J33" s="144"/>
      <c r="K33" s="144"/>
      <c r="L33" s="144"/>
      <c r="M33" s="145"/>
    </row>
    <row r="34" spans="1:13" s="96" customFormat="1" ht="30.75" customHeight="1" x14ac:dyDescent="0.25">
      <c r="A34" s="175" t="s">
        <v>131</v>
      </c>
      <c r="B34" s="176"/>
      <c r="C34" s="176"/>
      <c r="D34" s="118" t="s">
        <v>167</v>
      </c>
      <c r="E34" s="119"/>
      <c r="F34" s="119"/>
      <c r="G34" s="119"/>
      <c r="H34" s="119"/>
      <c r="I34" s="119"/>
      <c r="J34" s="119"/>
      <c r="K34" s="119"/>
      <c r="L34" s="119"/>
      <c r="M34" s="136"/>
    </row>
    <row r="35" spans="1:13" s="96" customFormat="1" ht="35.25" customHeight="1" x14ac:dyDescent="0.25">
      <c r="A35" s="175" t="s">
        <v>87</v>
      </c>
      <c r="B35" s="176"/>
      <c r="C35" s="176"/>
      <c r="D35" s="118" t="s">
        <v>168</v>
      </c>
      <c r="E35" s="119"/>
      <c r="F35" s="119"/>
      <c r="G35" s="119"/>
      <c r="H35" s="119"/>
      <c r="I35" s="119"/>
      <c r="J35" s="119"/>
      <c r="K35" s="119"/>
      <c r="L35" s="119"/>
      <c r="M35" s="136"/>
    </row>
    <row r="36" spans="1:13" s="96" customFormat="1" ht="21" customHeight="1" x14ac:dyDescent="0.25">
      <c r="A36" s="175" t="s">
        <v>0</v>
      </c>
      <c r="B36" s="176"/>
      <c r="C36" s="176"/>
      <c r="D36" s="143" t="s">
        <v>169</v>
      </c>
      <c r="E36" s="144"/>
      <c r="F36" s="144"/>
      <c r="G36" s="144"/>
      <c r="H36" s="144"/>
      <c r="I36" s="144"/>
      <c r="J36" s="144"/>
      <c r="K36" s="144"/>
      <c r="L36" s="144"/>
      <c r="M36" s="145"/>
    </row>
    <row r="37" spans="1:13" s="96" customFormat="1" ht="36.75" customHeight="1" x14ac:dyDescent="0.25">
      <c r="A37" s="175" t="s">
        <v>1</v>
      </c>
      <c r="B37" s="176"/>
      <c r="C37" s="176"/>
      <c r="D37" s="118" t="s">
        <v>170</v>
      </c>
      <c r="E37" s="119"/>
      <c r="F37" s="119"/>
      <c r="G37" s="119"/>
      <c r="H37" s="119"/>
      <c r="I37" s="119"/>
      <c r="J37" s="119"/>
      <c r="K37" s="119"/>
      <c r="L37" s="119"/>
      <c r="M37" s="136"/>
    </row>
    <row r="38" spans="1:13" s="96" customFormat="1" ht="35.25" customHeight="1" x14ac:dyDescent="0.25">
      <c r="A38" s="175" t="s">
        <v>2</v>
      </c>
      <c r="B38" s="176"/>
      <c r="C38" s="176"/>
      <c r="D38" s="118" t="s">
        <v>171</v>
      </c>
      <c r="E38" s="119"/>
      <c r="F38" s="119"/>
      <c r="G38" s="119"/>
      <c r="H38" s="119"/>
      <c r="I38" s="119"/>
      <c r="J38" s="119"/>
      <c r="K38" s="119"/>
      <c r="L38" s="119"/>
      <c r="M38" s="136"/>
    </row>
    <row r="39" spans="1:13" s="96" customFormat="1" ht="21" customHeight="1" x14ac:dyDescent="0.25">
      <c r="A39" s="157" t="s">
        <v>1</v>
      </c>
      <c r="B39" s="119"/>
      <c r="C39" s="120"/>
      <c r="D39" s="143" t="s">
        <v>172</v>
      </c>
      <c r="E39" s="144"/>
      <c r="F39" s="144"/>
      <c r="G39" s="144"/>
      <c r="H39" s="144"/>
      <c r="I39" s="144"/>
      <c r="J39" s="144"/>
      <c r="K39" s="144"/>
      <c r="L39" s="144"/>
      <c r="M39" s="145"/>
    </row>
    <row r="40" spans="1:13" s="96" customFormat="1" ht="31.5" customHeight="1" x14ac:dyDescent="0.25">
      <c r="A40" s="157" t="s">
        <v>132</v>
      </c>
      <c r="B40" s="119"/>
      <c r="C40" s="120"/>
      <c r="D40" s="143" t="s">
        <v>173</v>
      </c>
      <c r="E40" s="144"/>
      <c r="F40" s="144"/>
      <c r="G40" s="144"/>
      <c r="H40" s="144"/>
      <c r="I40" s="144"/>
      <c r="J40" s="144"/>
      <c r="K40" s="144"/>
      <c r="L40" s="144"/>
      <c r="M40" s="145"/>
    </row>
    <row r="41" spans="1:13" s="96" customFormat="1" ht="54" customHeight="1" x14ac:dyDescent="0.25">
      <c r="A41" s="157" t="s">
        <v>133</v>
      </c>
      <c r="B41" s="119"/>
      <c r="C41" s="120"/>
      <c r="D41" s="118" t="s">
        <v>185</v>
      </c>
      <c r="E41" s="119"/>
      <c r="F41" s="119"/>
      <c r="G41" s="119"/>
      <c r="H41" s="119"/>
      <c r="I41" s="119"/>
      <c r="J41" s="119"/>
      <c r="K41" s="119"/>
      <c r="L41" s="119"/>
      <c r="M41" s="136"/>
    </row>
    <row r="42" spans="1:13" s="96" customFormat="1" ht="43.5" customHeight="1" thickBot="1" x14ac:dyDescent="0.3">
      <c r="A42" s="158" t="s">
        <v>3</v>
      </c>
      <c r="B42" s="125"/>
      <c r="C42" s="126"/>
      <c r="D42" s="124" t="s">
        <v>174</v>
      </c>
      <c r="E42" s="125"/>
      <c r="F42" s="125"/>
      <c r="G42" s="125"/>
      <c r="H42" s="125"/>
      <c r="I42" s="125"/>
      <c r="J42" s="125"/>
      <c r="K42" s="125"/>
      <c r="L42" s="125"/>
      <c r="M42" s="162"/>
    </row>
    <row r="43" spans="1:13" ht="19.5" thickBot="1" x14ac:dyDescent="0.35">
      <c r="A43" s="159" t="s">
        <v>137</v>
      </c>
      <c r="B43" s="160"/>
      <c r="C43" s="160"/>
      <c r="D43" s="160"/>
      <c r="E43" s="160"/>
      <c r="F43" s="160"/>
      <c r="G43" s="160"/>
      <c r="H43" s="160"/>
      <c r="I43" s="160"/>
      <c r="J43" s="160"/>
      <c r="K43" s="160"/>
      <c r="L43" s="160"/>
      <c r="M43" s="161"/>
    </row>
    <row r="44" spans="1:13" ht="99" customHeight="1" thickBot="1" x14ac:dyDescent="0.3">
      <c r="A44" s="166" t="s">
        <v>192</v>
      </c>
      <c r="B44" s="167"/>
      <c r="C44" s="167"/>
      <c r="D44" s="167"/>
      <c r="E44" s="167"/>
      <c r="F44" s="167"/>
      <c r="G44" s="167"/>
      <c r="H44" s="167"/>
      <c r="I44" s="167"/>
      <c r="J44" s="167"/>
      <c r="K44" s="167"/>
      <c r="L44" s="167"/>
      <c r="M44" s="168"/>
    </row>
    <row r="45" spans="1:13" ht="19.5" thickBot="1" x14ac:dyDescent="0.35">
      <c r="A45" s="163" t="s">
        <v>139</v>
      </c>
      <c r="B45" s="164"/>
      <c r="C45" s="164"/>
      <c r="D45" s="164"/>
      <c r="E45" s="164"/>
      <c r="F45" s="164"/>
      <c r="G45" s="164"/>
      <c r="H45" s="164"/>
      <c r="I45" s="164"/>
      <c r="J45" s="164"/>
      <c r="K45" s="164"/>
      <c r="L45" s="164"/>
      <c r="M45" s="165"/>
    </row>
    <row r="46" spans="1:13" ht="36.75" customHeight="1" x14ac:dyDescent="0.3">
      <c r="A46" s="169" t="s">
        <v>191</v>
      </c>
      <c r="B46" s="170"/>
      <c r="C46" s="170"/>
      <c r="D46" s="170"/>
      <c r="E46" s="170"/>
      <c r="F46" s="170"/>
      <c r="G46" s="170"/>
      <c r="H46" s="170"/>
      <c r="I46" s="170"/>
      <c r="J46" s="170"/>
      <c r="K46" s="170"/>
      <c r="L46" s="170"/>
      <c r="M46" s="171"/>
    </row>
    <row r="47" spans="1:13" ht="18.75" x14ac:dyDescent="0.3">
      <c r="A47" s="102"/>
      <c r="B47" s="101"/>
      <c r="C47" s="101"/>
      <c r="D47" s="101"/>
      <c r="E47" s="101"/>
      <c r="F47" s="101"/>
      <c r="G47" s="101"/>
      <c r="H47" s="101"/>
      <c r="I47" s="101"/>
      <c r="J47" s="101"/>
      <c r="K47" s="101"/>
      <c r="L47" s="101"/>
      <c r="M47" s="103"/>
    </row>
    <row r="48" spans="1:13" ht="18.75" x14ac:dyDescent="0.3">
      <c r="A48" s="102"/>
      <c r="B48" s="104" t="s">
        <v>188</v>
      </c>
      <c r="C48" s="104"/>
      <c r="D48" s="104"/>
      <c r="E48" s="101"/>
      <c r="F48" s="105"/>
      <c r="G48" s="101"/>
      <c r="H48" s="101"/>
      <c r="I48" s="101"/>
      <c r="J48" s="101"/>
      <c r="K48" s="101"/>
      <c r="L48" s="101"/>
      <c r="M48" s="103"/>
    </row>
    <row r="49" spans="1:13" ht="18.75" x14ac:dyDescent="0.3">
      <c r="A49" s="102"/>
      <c r="B49" s="104" t="s">
        <v>189</v>
      </c>
      <c r="C49" s="104"/>
      <c r="D49" s="104"/>
      <c r="E49" s="101"/>
      <c r="F49" s="106"/>
      <c r="G49" s="101"/>
      <c r="H49" s="101"/>
      <c r="I49" s="101"/>
      <c r="J49" s="101"/>
      <c r="K49" s="101"/>
      <c r="L49" s="101"/>
      <c r="M49" s="103"/>
    </row>
    <row r="50" spans="1:13" ht="18.75" x14ac:dyDescent="0.3">
      <c r="A50" s="102"/>
      <c r="B50" s="104" t="s">
        <v>190</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146" t="s">
        <v>140</v>
      </c>
      <c r="B52" s="147"/>
      <c r="C52" s="147"/>
      <c r="D52" s="147"/>
      <c r="E52" s="147"/>
      <c r="F52" s="147"/>
      <c r="G52" s="147"/>
      <c r="H52" s="147"/>
      <c r="I52" s="147"/>
      <c r="J52" s="147"/>
      <c r="K52" s="147"/>
      <c r="L52" s="147"/>
      <c r="M52" s="148"/>
    </row>
    <row r="53" spans="1:13" ht="91.5" customHeight="1" x14ac:dyDescent="0.25">
      <c r="A53" s="172" t="s">
        <v>193</v>
      </c>
      <c r="B53" s="173"/>
      <c r="C53" s="173"/>
      <c r="D53" s="173"/>
      <c r="E53" s="173"/>
      <c r="F53" s="173"/>
      <c r="G53" s="173"/>
      <c r="H53" s="173"/>
      <c r="I53" s="173"/>
      <c r="J53" s="173"/>
      <c r="K53" s="173"/>
      <c r="L53" s="173"/>
      <c r="M53" s="173"/>
    </row>
    <row r="54" spans="1:13" ht="18.75" x14ac:dyDescent="0.3">
      <c r="A54" s="174" t="s">
        <v>184</v>
      </c>
      <c r="B54" s="174"/>
      <c r="C54" s="174"/>
      <c r="D54" s="174" t="s">
        <v>127</v>
      </c>
      <c r="E54" s="174"/>
      <c r="F54" s="174"/>
      <c r="G54" s="174"/>
      <c r="H54" s="174"/>
      <c r="I54" s="174"/>
      <c r="J54" s="174"/>
      <c r="K54" s="174"/>
      <c r="L54" s="174"/>
      <c r="M54" s="174"/>
    </row>
    <row r="55" spans="1:13" ht="32.25" customHeight="1" x14ac:dyDescent="0.25">
      <c r="A55" s="149" t="s">
        <v>143</v>
      </c>
      <c r="B55" s="149"/>
      <c r="C55" s="149"/>
      <c r="D55" s="121" t="s">
        <v>194</v>
      </c>
      <c r="E55" s="122"/>
      <c r="F55" s="122"/>
      <c r="G55" s="122"/>
      <c r="H55" s="122"/>
      <c r="I55" s="122"/>
      <c r="J55" s="122"/>
      <c r="K55" s="122"/>
      <c r="L55" s="122"/>
      <c r="M55" s="123"/>
    </row>
    <row r="56" spans="1:13" x14ac:dyDescent="0.25">
      <c r="A56" s="150" t="s">
        <v>144</v>
      </c>
      <c r="B56" s="150"/>
      <c r="C56" s="150"/>
      <c r="D56" s="118" t="s">
        <v>195</v>
      </c>
      <c r="E56" s="119"/>
      <c r="F56" s="119"/>
      <c r="G56" s="119"/>
      <c r="H56" s="119"/>
      <c r="I56" s="119"/>
      <c r="J56" s="119"/>
      <c r="K56" s="119"/>
      <c r="L56" s="119"/>
      <c r="M56" s="120"/>
    </row>
    <row r="57" spans="1:13" x14ac:dyDescent="0.25">
      <c r="A57" s="150" t="s">
        <v>145</v>
      </c>
      <c r="B57" s="150"/>
      <c r="C57" s="150"/>
      <c r="D57" s="118" t="s">
        <v>196</v>
      </c>
      <c r="E57" s="119"/>
      <c r="F57" s="119"/>
      <c r="G57" s="119"/>
      <c r="H57" s="119"/>
      <c r="I57" s="119"/>
      <c r="J57" s="119"/>
      <c r="K57" s="119"/>
      <c r="L57" s="119"/>
      <c r="M57" s="120"/>
    </row>
    <row r="58" spans="1:13" x14ac:dyDescent="0.25">
      <c r="A58" s="150" t="s">
        <v>146</v>
      </c>
      <c r="B58" s="150"/>
      <c r="C58" s="150"/>
      <c r="D58" s="118" t="s">
        <v>197</v>
      </c>
      <c r="E58" s="119"/>
      <c r="F58" s="119"/>
      <c r="G58" s="119"/>
      <c r="H58" s="119"/>
      <c r="I58" s="119"/>
      <c r="J58" s="119"/>
      <c r="K58" s="119"/>
      <c r="L58" s="119"/>
      <c r="M58" s="120"/>
    </row>
    <row r="59" spans="1:13" x14ac:dyDescent="0.25">
      <c r="A59" s="151" t="s">
        <v>147</v>
      </c>
      <c r="B59" s="151"/>
      <c r="C59" s="151"/>
      <c r="D59" s="118" t="s">
        <v>198</v>
      </c>
      <c r="E59" s="119"/>
      <c r="F59" s="119"/>
      <c r="G59" s="119"/>
      <c r="H59" s="119"/>
      <c r="I59" s="119"/>
      <c r="J59" s="119"/>
      <c r="K59" s="119"/>
      <c r="L59" s="119"/>
      <c r="M59" s="120"/>
    </row>
    <row r="60" spans="1:13" ht="28.5" customHeight="1" x14ac:dyDescent="0.25">
      <c r="A60" s="124" t="s">
        <v>148</v>
      </c>
      <c r="B60" s="125"/>
      <c r="C60" s="126"/>
      <c r="D60" s="119" t="s">
        <v>201</v>
      </c>
      <c r="E60" s="119"/>
      <c r="F60" s="119"/>
      <c r="G60" s="119"/>
      <c r="H60" s="119"/>
      <c r="I60" s="119"/>
      <c r="J60" s="119"/>
      <c r="K60" s="119"/>
      <c r="L60" s="119"/>
      <c r="M60" s="120"/>
    </row>
    <row r="61" spans="1:13" ht="13.5" customHeight="1" x14ac:dyDescent="0.25">
      <c r="A61" s="153" t="s">
        <v>150</v>
      </c>
      <c r="B61" s="154"/>
      <c r="C61" s="155"/>
      <c r="D61" s="119" t="s">
        <v>200</v>
      </c>
      <c r="E61" s="119"/>
      <c r="F61" s="119"/>
      <c r="G61" s="119"/>
      <c r="H61" s="119"/>
      <c r="I61" s="119"/>
      <c r="J61" s="119"/>
      <c r="K61" s="119"/>
      <c r="L61" s="119"/>
      <c r="M61" s="120"/>
    </row>
    <row r="62" spans="1:13" x14ac:dyDescent="0.25">
      <c r="A62" s="140" t="s">
        <v>149</v>
      </c>
      <c r="B62" s="141"/>
      <c r="C62" s="156"/>
      <c r="D62" s="119" t="s">
        <v>199</v>
      </c>
      <c r="E62" s="119"/>
      <c r="F62" s="119"/>
      <c r="G62" s="119"/>
      <c r="H62" s="119"/>
      <c r="I62" s="119"/>
      <c r="J62" s="119"/>
      <c r="K62" s="119"/>
      <c r="L62" s="119"/>
      <c r="M62" s="120"/>
    </row>
    <row r="63" spans="1:13" ht="43.5" customHeight="1" x14ac:dyDescent="0.25">
      <c r="A63" s="143" t="s">
        <v>113</v>
      </c>
      <c r="B63" s="144"/>
      <c r="C63" s="152"/>
      <c r="D63" s="118" t="s">
        <v>205</v>
      </c>
      <c r="E63" s="119"/>
      <c r="F63" s="119"/>
      <c r="G63" s="119"/>
      <c r="H63" s="119"/>
      <c r="I63" s="119"/>
      <c r="J63" s="119"/>
      <c r="K63" s="119"/>
      <c r="L63" s="119"/>
      <c r="M63" s="120"/>
    </row>
    <row r="64" spans="1:13" ht="41.25" customHeight="1" x14ac:dyDescent="0.25">
      <c r="A64" s="143" t="s">
        <v>0</v>
      </c>
      <c r="B64" s="144"/>
      <c r="C64" s="152"/>
      <c r="D64" s="118" t="s">
        <v>202</v>
      </c>
      <c r="E64" s="119"/>
      <c r="F64" s="119"/>
      <c r="G64" s="119"/>
      <c r="H64" s="119"/>
      <c r="I64" s="119"/>
      <c r="J64" s="119"/>
      <c r="K64" s="119"/>
      <c r="L64" s="119"/>
      <c r="M64" s="120"/>
    </row>
    <row r="65" spans="1:13" ht="41.25" customHeight="1" x14ac:dyDescent="0.25">
      <c r="A65" s="143" t="s">
        <v>151</v>
      </c>
      <c r="B65" s="144"/>
      <c r="C65" s="152"/>
      <c r="D65" s="118" t="s">
        <v>203</v>
      </c>
      <c r="E65" s="119"/>
      <c r="F65" s="119"/>
      <c r="G65" s="119"/>
      <c r="H65" s="119"/>
      <c r="I65" s="119"/>
      <c r="J65" s="119"/>
      <c r="K65" s="119"/>
      <c r="L65" s="119"/>
      <c r="M65" s="120"/>
    </row>
    <row r="66" spans="1:13" ht="50.25" customHeight="1" x14ac:dyDescent="0.25">
      <c r="A66" s="118" t="s">
        <v>152</v>
      </c>
      <c r="B66" s="119"/>
      <c r="C66" s="120"/>
      <c r="D66" s="118" t="s">
        <v>204</v>
      </c>
      <c r="E66" s="119"/>
      <c r="F66" s="119"/>
      <c r="G66" s="119"/>
      <c r="H66" s="119"/>
      <c r="I66" s="119"/>
      <c r="J66" s="119"/>
      <c r="K66" s="119"/>
      <c r="L66" s="119"/>
      <c r="M66" s="120"/>
    </row>
    <row r="67" spans="1:13" ht="30.75" customHeight="1" x14ac:dyDescent="0.25">
      <c r="A67" s="143" t="s">
        <v>1</v>
      </c>
      <c r="B67" s="144"/>
      <c r="C67" s="152"/>
      <c r="D67" s="118" t="s">
        <v>206</v>
      </c>
      <c r="E67" s="119"/>
      <c r="F67" s="119"/>
      <c r="G67" s="119"/>
      <c r="H67" s="119"/>
      <c r="I67" s="119"/>
      <c r="J67" s="119"/>
      <c r="K67" s="119"/>
      <c r="L67" s="119"/>
      <c r="M67" s="120"/>
    </row>
    <row r="68" spans="1:13" x14ac:dyDescent="0.25">
      <c r="A68" s="143" t="s">
        <v>153</v>
      </c>
      <c r="B68" s="144"/>
      <c r="C68" s="152"/>
      <c r="D68" s="118" t="s">
        <v>207</v>
      </c>
      <c r="E68" s="119"/>
      <c r="F68" s="119"/>
      <c r="G68" s="119"/>
      <c r="H68" s="119"/>
      <c r="I68" s="119"/>
      <c r="J68" s="119"/>
      <c r="K68" s="119"/>
      <c r="L68" s="119"/>
      <c r="M68" s="120"/>
    </row>
    <row r="69" spans="1:13" x14ac:dyDescent="0.25">
      <c r="A69" s="143" t="s">
        <v>154</v>
      </c>
      <c r="B69" s="144"/>
      <c r="C69" s="152"/>
      <c r="D69" s="118" t="s">
        <v>208</v>
      </c>
      <c r="E69" s="119"/>
      <c r="F69" s="119"/>
      <c r="G69" s="119"/>
      <c r="H69" s="119"/>
      <c r="I69" s="119"/>
      <c r="J69" s="119"/>
      <c r="K69" s="119"/>
      <c r="L69" s="119"/>
      <c r="M69" s="120"/>
    </row>
    <row r="70" spans="1:13" x14ac:dyDescent="0.25">
      <c r="A70" s="143" t="s">
        <v>111</v>
      </c>
      <c r="B70" s="144"/>
      <c r="C70" s="152"/>
      <c r="D70" s="118" t="s">
        <v>209</v>
      </c>
      <c r="E70" s="119"/>
      <c r="F70" s="119"/>
      <c r="G70" s="119"/>
      <c r="H70" s="119"/>
      <c r="I70" s="119"/>
      <c r="J70" s="119"/>
      <c r="K70" s="119"/>
      <c r="L70" s="119"/>
      <c r="M70" s="120"/>
    </row>
    <row r="71" spans="1:13" x14ac:dyDescent="0.25">
      <c r="A71" s="143" t="s">
        <v>112</v>
      </c>
      <c r="B71" s="144"/>
      <c r="C71" s="152"/>
      <c r="D71" s="118" t="s">
        <v>210</v>
      </c>
      <c r="E71" s="119"/>
      <c r="F71" s="119"/>
      <c r="G71" s="119"/>
      <c r="H71" s="119"/>
      <c r="I71" s="119"/>
      <c r="J71" s="119"/>
      <c r="K71" s="119"/>
      <c r="L71" s="119"/>
      <c r="M71" s="120"/>
    </row>
    <row r="72" spans="1:13" x14ac:dyDescent="0.25">
      <c r="A72" s="143" t="s">
        <v>155</v>
      </c>
      <c r="B72" s="144"/>
      <c r="C72" s="152"/>
      <c r="D72" s="118" t="s">
        <v>211</v>
      </c>
      <c r="E72" s="119"/>
      <c r="F72" s="119"/>
      <c r="G72" s="119"/>
      <c r="H72" s="119"/>
      <c r="I72" s="119"/>
      <c r="J72" s="119"/>
      <c r="K72" s="119"/>
      <c r="L72" s="119"/>
      <c r="M72" s="120"/>
    </row>
    <row r="73" spans="1:13" x14ac:dyDescent="0.25">
      <c r="A73" s="143" t="s">
        <v>156</v>
      </c>
      <c r="B73" s="144"/>
      <c r="C73" s="152"/>
      <c r="D73" s="118" t="s">
        <v>212</v>
      </c>
      <c r="E73" s="119"/>
      <c r="F73" s="119"/>
      <c r="G73" s="119"/>
      <c r="H73" s="119"/>
      <c r="I73" s="119"/>
      <c r="J73" s="119"/>
      <c r="K73" s="119"/>
      <c r="L73" s="119"/>
      <c r="M73" s="120"/>
    </row>
    <row r="74" spans="1:13" x14ac:dyDescent="0.25">
      <c r="A74" s="143" t="s">
        <v>213</v>
      </c>
      <c r="B74" s="144"/>
      <c r="C74" s="152"/>
      <c r="D74" s="118" t="s">
        <v>214</v>
      </c>
      <c r="E74" s="119"/>
      <c r="F74" s="119"/>
      <c r="G74" s="119"/>
      <c r="H74" s="119"/>
      <c r="I74" s="119"/>
      <c r="J74" s="119"/>
      <c r="K74" s="119"/>
      <c r="L74" s="119"/>
      <c r="M74" s="120"/>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paperSize="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2" zoomScale="80" zoomScaleNormal="80" workbookViewId="0">
      <pane xSplit="10" ySplit="7" topLeftCell="K12" activePane="bottomRight" state="frozen"/>
      <selection activeCell="A2" sqref="A2"/>
      <selection pane="topRight" activeCell="K2" sqref="K2"/>
      <selection pane="bottomLeft" activeCell="A9" sqref="A9"/>
      <selection pane="bottomRight" activeCell="H13" sqref="H13"/>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36"/>
      <c r="C3" s="237"/>
      <c r="D3" s="237"/>
      <c r="E3" s="232" t="s">
        <v>104</v>
      </c>
      <c r="F3" s="232"/>
      <c r="G3" s="232"/>
      <c r="H3" s="232"/>
      <c r="I3" s="232"/>
      <c r="J3" s="233"/>
    </row>
    <row r="4" spans="1:10" s="8" customFormat="1" ht="26.25" customHeight="1" x14ac:dyDescent="0.35">
      <c r="A4" s="50"/>
      <c r="B4" s="238"/>
      <c r="C4" s="239"/>
      <c r="D4" s="239"/>
      <c r="E4" s="234" t="s">
        <v>76</v>
      </c>
      <c r="F4" s="234"/>
      <c r="G4" s="234"/>
      <c r="H4" s="234"/>
      <c r="I4" s="234"/>
      <c r="J4" s="235"/>
    </row>
    <row r="5" spans="1:10" s="8" customFormat="1" ht="33" customHeight="1" x14ac:dyDescent="0.25">
      <c r="A5" s="50"/>
      <c r="B5" s="231" t="s">
        <v>60</v>
      </c>
      <c r="C5" s="231"/>
      <c r="D5" s="231"/>
      <c r="E5" s="29" t="s">
        <v>220</v>
      </c>
      <c r="F5" s="29"/>
      <c r="G5" s="36" t="s">
        <v>84</v>
      </c>
      <c r="H5" s="109">
        <v>44630</v>
      </c>
      <c r="I5" s="244" t="s">
        <v>87</v>
      </c>
      <c r="J5" s="244"/>
    </row>
    <row r="6" spans="1:10" s="8" customFormat="1" ht="30.75" customHeight="1" x14ac:dyDescent="0.25">
      <c r="A6" s="50"/>
      <c r="B6" s="231" t="s">
        <v>117</v>
      </c>
      <c r="C6" s="231"/>
      <c r="D6" s="231"/>
      <c r="E6" s="29">
        <v>254109000177</v>
      </c>
      <c r="F6" s="29"/>
      <c r="G6" s="73" t="s">
        <v>61</v>
      </c>
      <c r="H6" s="29" t="s">
        <v>219</v>
      </c>
      <c r="I6" s="249">
        <f>IF(SUM(I9:I69)=0,"",AVERAGE(I9:I69))</f>
        <v>64.508196721311478</v>
      </c>
      <c r="J6" s="249"/>
    </row>
    <row r="7" spans="1:10" s="8" customFormat="1" ht="17.25" customHeight="1" x14ac:dyDescent="0.25">
      <c r="A7" s="50"/>
      <c r="B7" s="231" t="s">
        <v>85</v>
      </c>
      <c r="C7" s="231"/>
      <c r="D7" s="231"/>
      <c r="E7" s="250" t="s">
        <v>221</v>
      </c>
      <c r="F7" s="251"/>
      <c r="G7" s="251"/>
      <c r="H7" s="252"/>
      <c r="I7" s="249"/>
      <c r="J7" s="249"/>
    </row>
    <row r="8" spans="1:10" s="8" customFormat="1" ht="28.5" customHeight="1" x14ac:dyDescent="0.25">
      <c r="A8" s="50"/>
      <c r="B8" s="3" t="s">
        <v>0</v>
      </c>
      <c r="C8" s="43" t="s">
        <v>0</v>
      </c>
      <c r="D8" s="4" t="s">
        <v>87</v>
      </c>
      <c r="E8" s="4" t="s">
        <v>107</v>
      </c>
      <c r="F8" s="4"/>
      <c r="G8" s="5" t="s">
        <v>87</v>
      </c>
      <c r="H8" s="4" t="s">
        <v>108</v>
      </c>
      <c r="I8" s="6" t="s">
        <v>218</v>
      </c>
      <c r="J8" s="7" t="s">
        <v>3</v>
      </c>
    </row>
    <row r="9" spans="1:10" s="8" customFormat="1" ht="50.25" customHeight="1" x14ac:dyDescent="0.25">
      <c r="A9" s="65" t="str">
        <f>IF(I9&lt;61,MAX($A$8:A8)+1,"")</f>
        <v/>
      </c>
      <c r="B9" s="224" t="s">
        <v>4</v>
      </c>
      <c r="C9" s="66" t="s">
        <v>4</v>
      </c>
      <c r="D9" s="253">
        <f>IF(SUM(I9:I27)=0,"",AVERAGE(I9:I27))</f>
        <v>68.684210526315795</v>
      </c>
      <c r="E9" s="33" t="s">
        <v>6</v>
      </c>
      <c r="F9" s="69" t="s">
        <v>6</v>
      </c>
      <c r="G9" s="30">
        <f>IF(SUM(I9:I9)=0,"",AVERAGE(I9:I9))</f>
        <v>85</v>
      </c>
      <c r="H9" s="38" t="s">
        <v>90</v>
      </c>
      <c r="I9" s="31">
        <v>85</v>
      </c>
      <c r="J9" s="32"/>
    </row>
    <row r="10" spans="1:10" s="8" customFormat="1" ht="51" customHeight="1" x14ac:dyDescent="0.25">
      <c r="A10" s="65" t="str">
        <f>IF(I10&lt;61,MAX($A$8:A9)+1,"")</f>
        <v/>
      </c>
      <c r="B10" s="225"/>
      <c r="C10" s="66" t="s">
        <v>4</v>
      </c>
      <c r="D10" s="254"/>
      <c r="E10" s="227" t="s">
        <v>42</v>
      </c>
      <c r="F10" s="70" t="s">
        <v>42</v>
      </c>
      <c r="G10" s="243">
        <f>IF(SUM(I10:I12)=0,"",AVERAGE(I10:I12))</f>
        <v>63.333333333333336</v>
      </c>
      <c r="H10" s="38" t="s">
        <v>88</v>
      </c>
      <c r="I10" s="31">
        <v>65</v>
      </c>
      <c r="J10" s="32"/>
    </row>
    <row r="11" spans="1:10" s="8" customFormat="1" ht="93" customHeight="1" x14ac:dyDescent="0.25">
      <c r="A11" s="65" t="str">
        <f>IF(I11&lt;61,MAX($A$8:A10)+1,"")</f>
        <v/>
      </c>
      <c r="B11" s="225"/>
      <c r="C11" s="66" t="s">
        <v>4</v>
      </c>
      <c r="D11" s="254"/>
      <c r="E11" s="227"/>
      <c r="F11" s="70" t="s">
        <v>42</v>
      </c>
      <c r="G11" s="241"/>
      <c r="H11" s="38" t="s">
        <v>43</v>
      </c>
      <c r="I11" s="31">
        <v>65</v>
      </c>
      <c r="J11" s="32"/>
    </row>
    <row r="12" spans="1:10" s="8" customFormat="1" ht="32.25" customHeight="1" x14ac:dyDescent="0.25">
      <c r="A12" s="65">
        <f>IF(I12&lt;61,MAX($A$8:A11)+1,"")</f>
        <v>1</v>
      </c>
      <c r="B12" s="225"/>
      <c r="C12" s="66" t="s">
        <v>4</v>
      </c>
      <c r="D12" s="254"/>
      <c r="E12" s="227"/>
      <c r="F12" s="70" t="s">
        <v>42</v>
      </c>
      <c r="G12" s="242"/>
      <c r="H12" s="38" t="s">
        <v>215</v>
      </c>
      <c r="I12" s="31">
        <v>60</v>
      </c>
      <c r="J12" s="32"/>
    </row>
    <row r="13" spans="1:10" s="8" customFormat="1" ht="45" customHeight="1" x14ac:dyDescent="0.25">
      <c r="A13" s="65">
        <f>IF(I13&lt;61,MAX($A$8:A12)+1,"")</f>
        <v>2</v>
      </c>
      <c r="B13" s="225"/>
      <c r="C13" s="66" t="s">
        <v>4</v>
      </c>
      <c r="D13" s="254"/>
      <c r="E13" s="227" t="s">
        <v>44</v>
      </c>
      <c r="F13" s="70" t="s">
        <v>44</v>
      </c>
      <c r="G13" s="243">
        <f>IF(SUM(I13:I14)=0,"",AVERAGE(I13:I14))</f>
        <v>62.5</v>
      </c>
      <c r="H13" s="38" t="s">
        <v>10</v>
      </c>
      <c r="I13" s="31">
        <v>60</v>
      </c>
      <c r="J13" s="32"/>
    </row>
    <row r="14" spans="1:10" s="8" customFormat="1" ht="30.75" customHeight="1" x14ac:dyDescent="0.25">
      <c r="A14" s="65" t="str">
        <f>IF(I14&lt;61,MAX($A$8:A13)+1,"")</f>
        <v/>
      </c>
      <c r="B14" s="225"/>
      <c r="C14" s="66" t="s">
        <v>4</v>
      </c>
      <c r="D14" s="254"/>
      <c r="E14" s="227"/>
      <c r="F14" s="70" t="s">
        <v>44</v>
      </c>
      <c r="G14" s="242"/>
      <c r="H14" s="38" t="s">
        <v>91</v>
      </c>
      <c r="I14" s="31">
        <v>65</v>
      </c>
      <c r="J14" s="32"/>
    </row>
    <row r="15" spans="1:10" s="8" customFormat="1" ht="48" customHeight="1" x14ac:dyDescent="0.25">
      <c r="A15" s="65" t="str">
        <f>IF(I15&lt;61,MAX($A$8:A14)+1,"")</f>
        <v/>
      </c>
      <c r="B15" s="225"/>
      <c r="C15" s="66" t="s">
        <v>4</v>
      </c>
      <c r="D15" s="254"/>
      <c r="E15" s="227" t="s">
        <v>45</v>
      </c>
      <c r="F15" s="70" t="s">
        <v>45</v>
      </c>
      <c r="G15" s="240">
        <f>IF(SUM(I15:I20)=0,"",AVERAGE(I15:I20))</f>
        <v>69.166666666666671</v>
      </c>
      <c r="H15" s="38" t="s">
        <v>46</v>
      </c>
      <c r="I15" s="31">
        <v>80</v>
      </c>
      <c r="J15" s="32"/>
    </row>
    <row r="16" spans="1:10" s="8" customFormat="1" ht="44.25" customHeight="1" x14ac:dyDescent="0.25">
      <c r="A16" s="65" t="str">
        <f>IF(I16&lt;61,MAX($A$8:A15)+1,"")</f>
        <v/>
      </c>
      <c r="B16" s="225"/>
      <c r="C16" s="66" t="s">
        <v>4</v>
      </c>
      <c r="D16" s="254"/>
      <c r="E16" s="227"/>
      <c r="F16" s="70" t="s">
        <v>45</v>
      </c>
      <c r="G16" s="241"/>
      <c r="H16" s="38" t="s">
        <v>7</v>
      </c>
      <c r="I16" s="31">
        <v>70</v>
      </c>
      <c r="J16" s="32"/>
    </row>
    <row r="17" spans="1:10" s="8" customFormat="1" ht="45" customHeight="1" x14ac:dyDescent="0.25">
      <c r="A17" s="65">
        <f>IF(I17&lt;61,MAX($A$8:A16)+1,"")</f>
        <v>3</v>
      </c>
      <c r="B17" s="225"/>
      <c r="C17" s="66" t="s">
        <v>4</v>
      </c>
      <c r="D17" s="254"/>
      <c r="E17" s="227"/>
      <c r="F17" s="70" t="s">
        <v>45</v>
      </c>
      <c r="G17" s="241"/>
      <c r="H17" s="39" t="s">
        <v>216</v>
      </c>
      <c r="I17" s="31">
        <v>50</v>
      </c>
      <c r="J17" s="32"/>
    </row>
    <row r="18" spans="1:10" s="8" customFormat="1" ht="60" customHeight="1" x14ac:dyDescent="0.25">
      <c r="A18" s="65">
        <f>IF(I18&lt;61,MAX($A$8:A17)+1,"")</f>
        <v>4</v>
      </c>
      <c r="B18" s="225"/>
      <c r="C18" s="66" t="s">
        <v>4</v>
      </c>
      <c r="D18" s="254"/>
      <c r="E18" s="227"/>
      <c r="F18" s="70" t="s">
        <v>45</v>
      </c>
      <c r="G18" s="241"/>
      <c r="H18" s="38" t="s">
        <v>89</v>
      </c>
      <c r="I18" s="31">
        <v>50</v>
      </c>
      <c r="J18" s="32"/>
    </row>
    <row r="19" spans="1:10" s="8" customFormat="1" ht="48" customHeight="1" x14ac:dyDescent="0.25">
      <c r="A19" s="65" t="str">
        <f>IF(I19&lt;61,MAX($A$8:A18)+1,"")</f>
        <v/>
      </c>
      <c r="B19" s="225"/>
      <c r="C19" s="66" t="s">
        <v>4</v>
      </c>
      <c r="D19" s="254"/>
      <c r="E19" s="227"/>
      <c r="F19" s="70" t="s">
        <v>45</v>
      </c>
      <c r="G19" s="241"/>
      <c r="H19" s="38" t="s">
        <v>92</v>
      </c>
      <c r="I19" s="31">
        <v>85</v>
      </c>
      <c r="J19" s="32"/>
    </row>
    <row r="20" spans="1:10" s="8" customFormat="1" ht="30" customHeight="1" x14ac:dyDescent="0.25">
      <c r="A20" s="65" t="str">
        <f>IF(I20&lt;61,MAX($A$8:A19)+1,"")</f>
        <v/>
      </c>
      <c r="B20" s="225"/>
      <c r="C20" s="66" t="s">
        <v>4</v>
      </c>
      <c r="D20" s="254"/>
      <c r="E20" s="227"/>
      <c r="F20" s="70" t="s">
        <v>45</v>
      </c>
      <c r="G20" s="242"/>
      <c r="H20" s="38" t="s">
        <v>11</v>
      </c>
      <c r="I20" s="31">
        <v>80</v>
      </c>
      <c r="J20" s="32"/>
    </row>
    <row r="21" spans="1:10" s="8" customFormat="1" ht="31.5" customHeight="1" x14ac:dyDescent="0.25">
      <c r="A21" s="65" t="str">
        <f>IF(I21&lt;61,MAX($A$8:A20)+1,"")</f>
        <v/>
      </c>
      <c r="B21" s="225"/>
      <c r="C21" s="66" t="s">
        <v>4</v>
      </c>
      <c r="D21" s="254"/>
      <c r="E21" s="227" t="s">
        <v>47</v>
      </c>
      <c r="F21" s="70" t="s">
        <v>47</v>
      </c>
      <c r="G21" s="240">
        <f>IF(SUM(I21:I27)=0,"",AVERAGE(I21:I27))</f>
        <v>70</v>
      </c>
      <c r="H21" s="38" t="s">
        <v>12</v>
      </c>
      <c r="I21" s="31">
        <v>75</v>
      </c>
      <c r="J21" s="32"/>
    </row>
    <row r="22" spans="1:10" s="8" customFormat="1" ht="41.25" customHeight="1" x14ac:dyDescent="0.25">
      <c r="A22" s="65" t="str">
        <f>IF(I22&lt;61,MAX($A$8:A21)+1,"")</f>
        <v/>
      </c>
      <c r="B22" s="225"/>
      <c r="C22" s="66" t="s">
        <v>4</v>
      </c>
      <c r="D22" s="254"/>
      <c r="E22" s="227"/>
      <c r="F22" s="70" t="s">
        <v>47</v>
      </c>
      <c r="G22" s="240"/>
      <c r="H22" s="38" t="s">
        <v>93</v>
      </c>
      <c r="I22" s="31">
        <v>90</v>
      </c>
      <c r="J22" s="32"/>
    </row>
    <row r="23" spans="1:10" s="8" customFormat="1" ht="59.25" customHeight="1" x14ac:dyDescent="0.25">
      <c r="A23" s="65" t="str">
        <f>IF(I23&lt;61,MAX($A$8:A22)+1,"")</f>
        <v/>
      </c>
      <c r="B23" s="225"/>
      <c r="C23" s="66" t="s">
        <v>4</v>
      </c>
      <c r="D23" s="254"/>
      <c r="E23" s="227"/>
      <c r="F23" s="70" t="s">
        <v>47</v>
      </c>
      <c r="G23" s="240"/>
      <c r="H23" s="38" t="s">
        <v>14</v>
      </c>
      <c r="I23" s="31">
        <v>65</v>
      </c>
      <c r="J23" s="32"/>
    </row>
    <row r="24" spans="1:10" s="8" customFormat="1" ht="44.25" customHeight="1" x14ac:dyDescent="0.25">
      <c r="A24" s="65" t="str">
        <f>IF(I24&lt;61,MAX($A$8:A23)+1,"")</f>
        <v/>
      </c>
      <c r="B24" s="225"/>
      <c r="C24" s="66" t="s">
        <v>4</v>
      </c>
      <c r="D24" s="254"/>
      <c r="E24" s="227"/>
      <c r="F24" s="70" t="s">
        <v>47</v>
      </c>
      <c r="G24" s="240"/>
      <c r="H24" s="38" t="s">
        <v>8</v>
      </c>
      <c r="I24" s="31">
        <v>75</v>
      </c>
      <c r="J24" s="32"/>
    </row>
    <row r="25" spans="1:10" s="8" customFormat="1" ht="33.75" customHeight="1" x14ac:dyDescent="0.25">
      <c r="A25" s="65" t="str">
        <f>IF(I25&lt;61,MAX($A$8:A24)+1,"")</f>
        <v/>
      </c>
      <c r="B25" s="225"/>
      <c r="C25" s="66" t="s">
        <v>4</v>
      </c>
      <c r="D25" s="254"/>
      <c r="E25" s="227"/>
      <c r="F25" s="70" t="s">
        <v>47</v>
      </c>
      <c r="G25" s="240"/>
      <c r="H25" s="38" t="s">
        <v>13</v>
      </c>
      <c r="I25" s="31">
        <v>70</v>
      </c>
      <c r="J25" s="32"/>
    </row>
    <row r="26" spans="1:10" s="8" customFormat="1" ht="35.25" customHeight="1" x14ac:dyDescent="0.25">
      <c r="A26" s="65" t="str">
        <f>IF(I26&lt;61,MAX($A$8:A25)+1,"")</f>
        <v/>
      </c>
      <c r="B26" s="225"/>
      <c r="C26" s="66" t="s">
        <v>4</v>
      </c>
      <c r="D26" s="254"/>
      <c r="E26" s="227"/>
      <c r="F26" s="70" t="s">
        <v>47</v>
      </c>
      <c r="G26" s="240"/>
      <c r="H26" s="38" t="s">
        <v>48</v>
      </c>
      <c r="I26" s="31">
        <v>75</v>
      </c>
      <c r="J26" s="32"/>
    </row>
    <row r="27" spans="1:10" s="8" customFormat="1" ht="75" customHeight="1" x14ac:dyDescent="0.25">
      <c r="A27" s="65">
        <f>IF(I27&lt;61,MAX($A$8:A26)+1,"")</f>
        <v>5</v>
      </c>
      <c r="B27" s="226"/>
      <c r="C27" s="66" t="s">
        <v>4</v>
      </c>
      <c r="D27" s="255"/>
      <c r="E27" s="227"/>
      <c r="F27" s="70" t="s">
        <v>47</v>
      </c>
      <c r="G27" s="240"/>
      <c r="H27" s="38" t="s">
        <v>15</v>
      </c>
      <c r="I27" s="31">
        <v>40</v>
      </c>
      <c r="J27" s="32"/>
    </row>
    <row r="28" spans="1:10" s="8" customFormat="1" ht="31.5" customHeight="1" x14ac:dyDescent="0.25">
      <c r="A28" s="65" t="str">
        <f>IF(I28&lt;61,MAX($A$8:A27)+1,"")</f>
        <v/>
      </c>
      <c r="B28" s="262" t="s">
        <v>5</v>
      </c>
      <c r="C28" s="67" t="s">
        <v>5</v>
      </c>
      <c r="D28" s="259">
        <f>IF(SUM(I28:I55)=0,"",AVERAGE(I28:I55))</f>
        <v>66.25</v>
      </c>
      <c r="E28" s="221" t="s">
        <v>49</v>
      </c>
      <c r="F28" s="71" t="s">
        <v>49</v>
      </c>
      <c r="G28" s="240">
        <f>IF(SUM(I28:I34)=0,"",AVERAGE(I28:I34))</f>
        <v>67.142857142857139</v>
      </c>
      <c r="H28" s="38" t="s">
        <v>41</v>
      </c>
      <c r="I28" s="31">
        <v>90</v>
      </c>
      <c r="J28" s="32"/>
    </row>
    <row r="29" spans="1:10" s="8" customFormat="1" ht="33.75" customHeight="1" x14ac:dyDescent="0.25">
      <c r="A29" s="65" t="str">
        <f>IF(I29&lt;61,MAX($A$8:A28)+1,"")</f>
        <v/>
      </c>
      <c r="B29" s="263"/>
      <c r="C29" s="67" t="s">
        <v>5</v>
      </c>
      <c r="D29" s="247"/>
      <c r="E29" s="222"/>
      <c r="F29" s="71" t="s">
        <v>49</v>
      </c>
      <c r="G29" s="240"/>
      <c r="H29" s="38" t="s">
        <v>16</v>
      </c>
      <c r="I29" s="31">
        <v>70</v>
      </c>
      <c r="J29" s="32"/>
    </row>
    <row r="30" spans="1:10" s="8" customFormat="1" ht="45.75" customHeight="1" x14ac:dyDescent="0.25">
      <c r="A30" s="65">
        <f>IF(I30&lt;61,MAX($A$8:A29)+1,"")</f>
        <v>6</v>
      </c>
      <c r="B30" s="263"/>
      <c r="C30" s="67" t="s">
        <v>5</v>
      </c>
      <c r="D30" s="247"/>
      <c r="E30" s="222"/>
      <c r="F30" s="71" t="s">
        <v>49</v>
      </c>
      <c r="G30" s="240"/>
      <c r="H30" s="38" t="s">
        <v>94</v>
      </c>
      <c r="I30" s="31">
        <v>60</v>
      </c>
      <c r="J30" s="32"/>
    </row>
    <row r="31" spans="1:10" s="8" customFormat="1" ht="39" customHeight="1" x14ac:dyDescent="0.25">
      <c r="A31" s="65">
        <f>IF(I31&lt;61,MAX($A$8:A30)+1,"")</f>
        <v>7</v>
      </c>
      <c r="B31" s="263"/>
      <c r="C31" s="67" t="s">
        <v>5</v>
      </c>
      <c r="D31" s="247"/>
      <c r="E31" s="222"/>
      <c r="F31" s="71" t="s">
        <v>49</v>
      </c>
      <c r="G31" s="240"/>
      <c r="H31" s="38" t="s">
        <v>17</v>
      </c>
      <c r="I31" s="31">
        <v>50</v>
      </c>
      <c r="J31" s="32"/>
    </row>
    <row r="32" spans="1:10" s="8" customFormat="1" ht="47.25" customHeight="1" x14ac:dyDescent="0.25">
      <c r="A32" s="65">
        <f>IF(I32&lt;61,MAX($A$8:A31)+1,"")</f>
        <v>8</v>
      </c>
      <c r="B32" s="263"/>
      <c r="C32" s="67" t="s">
        <v>5</v>
      </c>
      <c r="D32" s="247"/>
      <c r="E32" s="222"/>
      <c r="F32" s="71" t="s">
        <v>49</v>
      </c>
      <c r="G32" s="240"/>
      <c r="H32" s="38" t="s">
        <v>18</v>
      </c>
      <c r="I32" s="31">
        <v>50</v>
      </c>
      <c r="J32" s="32"/>
    </row>
    <row r="33" spans="1:10" s="8" customFormat="1" ht="50.25" customHeight="1" x14ac:dyDescent="0.25">
      <c r="A33" s="65" t="str">
        <f>IF(I33&lt;61,MAX($A$8:A32)+1,"")</f>
        <v/>
      </c>
      <c r="B33" s="263"/>
      <c r="C33" s="67" t="s">
        <v>5</v>
      </c>
      <c r="D33" s="247"/>
      <c r="E33" s="222"/>
      <c r="F33" s="71" t="s">
        <v>49</v>
      </c>
      <c r="G33" s="240"/>
      <c r="H33" s="38" t="s">
        <v>51</v>
      </c>
      <c r="I33" s="31">
        <v>80</v>
      </c>
      <c r="J33" s="32"/>
    </row>
    <row r="34" spans="1:10" s="8" customFormat="1" ht="45" customHeight="1" x14ac:dyDescent="0.25">
      <c r="A34" s="65" t="str">
        <f>IF(I34&lt;61,MAX($A$8:A33)+1,"")</f>
        <v/>
      </c>
      <c r="B34" s="263"/>
      <c r="C34" s="67" t="s">
        <v>5</v>
      </c>
      <c r="D34" s="247"/>
      <c r="E34" s="223"/>
      <c r="F34" s="71" t="s">
        <v>49</v>
      </c>
      <c r="G34" s="240"/>
      <c r="H34" s="38" t="s">
        <v>19</v>
      </c>
      <c r="I34" s="31">
        <v>70</v>
      </c>
      <c r="J34" s="32"/>
    </row>
    <row r="35" spans="1:10" s="8" customFormat="1" ht="25.5" customHeight="1" x14ac:dyDescent="0.25">
      <c r="A35" s="65" t="str">
        <f>IF(I35&lt;61,MAX($A$8:A34)+1,"")</f>
        <v/>
      </c>
      <c r="B35" s="263"/>
      <c r="C35" s="67" t="s">
        <v>5</v>
      </c>
      <c r="D35" s="247"/>
      <c r="E35" s="221" t="s">
        <v>50</v>
      </c>
      <c r="F35" s="71" t="s">
        <v>50</v>
      </c>
      <c r="G35" s="240">
        <f>IF(SUM(I35,I37)=0,"",AVERAGE(I35:I37))</f>
        <v>58.333333333333336</v>
      </c>
      <c r="H35" s="38" t="s">
        <v>20</v>
      </c>
      <c r="I35" s="31">
        <v>65</v>
      </c>
      <c r="J35" s="32"/>
    </row>
    <row r="36" spans="1:10" s="8" customFormat="1" ht="46.5" customHeight="1" x14ac:dyDescent="0.25">
      <c r="A36" s="65">
        <f>IF(I36&lt;61,MAX($A$8:A35)+1,"")</f>
        <v>9</v>
      </c>
      <c r="B36" s="263"/>
      <c r="C36" s="67" t="s">
        <v>5</v>
      </c>
      <c r="D36" s="247"/>
      <c r="E36" s="222"/>
      <c r="F36" s="71" t="s">
        <v>50</v>
      </c>
      <c r="G36" s="240"/>
      <c r="H36" s="38" t="s">
        <v>52</v>
      </c>
      <c r="I36" s="31">
        <v>60</v>
      </c>
      <c r="J36" s="32"/>
    </row>
    <row r="37" spans="1:10" s="8" customFormat="1" ht="40.5" customHeight="1" x14ac:dyDescent="0.25">
      <c r="A37" s="65">
        <f>IF(I37&lt;61,MAX($A$8:A36)+1,"")</f>
        <v>10</v>
      </c>
      <c r="B37" s="263"/>
      <c r="C37" s="67" t="s">
        <v>5</v>
      </c>
      <c r="D37" s="247"/>
      <c r="E37" s="223"/>
      <c r="F37" s="71" t="s">
        <v>50</v>
      </c>
      <c r="G37" s="240"/>
      <c r="H37" s="38" t="s">
        <v>95</v>
      </c>
      <c r="I37" s="31">
        <v>50</v>
      </c>
      <c r="J37" s="32"/>
    </row>
    <row r="38" spans="1:10" s="8" customFormat="1" ht="37.5" customHeight="1" x14ac:dyDescent="0.25">
      <c r="A38" s="65" t="str">
        <f>IF(I38&lt;61,MAX($A$8:A37)+1,"")</f>
        <v/>
      </c>
      <c r="B38" s="263"/>
      <c r="C38" s="67" t="s">
        <v>5</v>
      </c>
      <c r="D38" s="247"/>
      <c r="E38" s="221" t="s">
        <v>53</v>
      </c>
      <c r="F38" s="71" t="s">
        <v>53</v>
      </c>
      <c r="G38" s="240">
        <f>IF(SUM(I38:I40)=0,"",AVERAGE(I38:I40))</f>
        <v>63.333333333333336</v>
      </c>
      <c r="H38" s="38" t="s">
        <v>21</v>
      </c>
      <c r="I38" s="31">
        <v>70</v>
      </c>
      <c r="J38" s="32"/>
    </row>
    <row r="39" spans="1:10" s="8" customFormat="1" ht="36" customHeight="1" x14ac:dyDescent="0.25">
      <c r="A39" s="65">
        <f>IF(I39&lt;61,MAX($A$8:A38)+1,"")</f>
        <v>11</v>
      </c>
      <c r="B39" s="263"/>
      <c r="C39" s="67" t="s">
        <v>5</v>
      </c>
      <c r="D39" s="247"/>
      <c r="E39" s="222"/>
      <c r="F39" s="71" t="s">
        <v>53</v>
      </c>
      <c r="G39" s="240"/>
      <c r="H39" s="38" t="s">
        <v>9</v>
      </c>
      <c r="I39" s="31">
        <v>60</v>
      </c>
      <c r="J39" s="32"/>
    </row>
    <row r="40" spans="1:10" s="8" customFormat="1" ht="51" customHeight="1" x14ac:dyDescent="0.25">
      <c r="A40" s="65">
        <f>IF(I40&lt;61,MAX($A$8:A39)+1,"")</f>
        <v>12</v>
      </c>
      <c r="B40" s="263"/>
      <c r="C40" s="67" t="s">
        <v>5</v>
      </c>
      <c r="D40" s="247"/>
      <c r="E40" s="223"/>
      <c r="F40" s="71" t="s">
        <v>53</v>
      </c>
      <c r="G40" s="240"/>
      <c r="H40" s="38" t="s">
        <v>22</v>
      </c>
      <c r="I40" s="31">
        <v>60</v>
      </c>
      <c r="J40" s="32"/>
    </row>
    <row r="41" spans="1:10" s="8" customFormat="1" ht="57.75" customHeight="1" x14ac:dyDescent="0.25">
      <c r="A41" s="65" t="str">
        <f>IF(I41&lt;61,MAX($A$8:A40)+1,"")</f>
        <v/>
      </c>
      <c r="B41" s="263"/>
      <c r="C41" s="67" t="s">
        <v>5</v>
      </c>
      <c r="D41" s="247"/>
      <c r="E41" s="221" t="s">
        <v>54</v>
      </c>
      <c r="F41" s="71" t="s">
        <v>54</v>
      </c>
      <c r="G41" s="240">
        <f>IF(SUM(I41:I43)=0,"",AVERAGE(I41:I43))</f>
        <v>76.666666666666671</v>
      </c>
      <c r="H41" s="38" t="s">
        <v>96</v>
      </c>
      <c r="I41" s="31">
        <v>80</v>
      </c>
      <c r="J41" s="32"/>
    </row>
    <row r="42" spans="1:10" s="8" customFormat="1" ht="48.75" customHeight="1" x14ac:dyDescent="0.25">
      <c r="A42" s="65" t="str">
        <f>IF(I42&lt;61,MAX($A$8:A41)+1,"")</f>
        <v/>
      </c>
      <c r="B42" s="263"/>
      <c r="C42" s="67" t="s">
        <v>5</v>
      </c>
      <c r="D42" s="247"/>
      <c r="E42" s="222"/>
      <c r="F42" s="71" t="s">
        <v>54</v>
      </c>
      <c r="G42" s="240"/>
      <c r="H42" s="38" t="s">
        <v>23</v>
      </c>
      <c r="I42" s="31">
        <v>65</v>
      </c>
      <c r="J42" s="32"/>
    </row>
    <row r="43" spans="1:10" s="8" customFormat="1" ht="50.25" customHeight="1" x14ac:dyDescent="0.25">
      <c r="A43" s="65" t="str">
        <f>IF(I43&lt;61,MAX($A$8:A42)+1,"")</f>
        <v/>
      </c>
      <c r="B43" s="263"/>
      <c r="C43" s="67" t="s">
        <v>5</v>
      </c>
      <c r="D43" s="247"/>
      <c r="E43" s="223"/>
      <c r="F43" s="71" t="s">
        <v>54</v>
      </c>
      <c r="G43" s="240"/>
      <c r="H43" s="38" t="s">
        <v>24</v>
      </c>
      <c r="I43" s="31">
        <v>85</v>
      </c>
      <c r="J43" s="32"/>
    </row>
    <row r="44" spans="1:10" s="8" customFormat="1" ht="30.75" customHeight="1" x14ac:dyDescent="0.25">
      <c r="A44" s="65" t="str">
        <f>IF(I44&lt;61,MAX($A$8:A43)+1,"")</f>
        <v/>
      </c>
      <c r="B44" s="263"/>
      <c r="C44" s="67" t="s">
        <v>5</v>
      </c>
      <c r="D44" s="247"/>
      <c r="E44" s="256" t="s">
        <v>55</v>
      </c>
      <c r="F44" s="72" t="s">
        <v>55</v>
      </c>
      <c r="G44" s="240">
        <f>IF(SUM(I44:I54)=0,"",AVERAGE(I44:I55))</f>
        <v>65.833333333333329</v>
      </c>
      <c r="H44" s="38" t="s">
        <v>97</v>
      </c>
      <c r="I44" s="31">
        <v>70</v>
      </c>
      <c r="J44" s="34"/>
    </row>
    <row r="45" spans="1:10" s="8" customFormat="1" ht="60.75" customHeight="1" x14ac:dyDescent="0.25">
      <c r="A45" s="65">
        <f>IF(I45&lt;61,MAX($A$8:A44)+1,"")</f>
        <v>13</v>
      </c>
      <c r="B45" s="263"/>
      <c r="C45" s="67" t="s">
        <v>5</v>
      </c>
      <c r="D45" s="247"/>
      <c r="E45" s="257"/>
      <c r="F45" s="72" t="s">
        <v>55</v>
      </c>
      <c r="G45" s="240"/>
      <c r="H45" s="38" t="s">
        <v>27</v>
      </c>
      <c r="I45" s="31">
        <v>50</v>
      </c>
      <c r="J45" s="34"/>
    </row>
    <row r="46" spans="1:10" s="8" customFormat="1" ht="47.25" customHeight="1" x14ac:dyDescent="0.25">
      <c r="A46" s="65">
        <f>IF(I46&lt;61,MAX($A$8:A45)+1,"")</f>
        <v>14</v>
      </c>
      <c r="B46" s="263"/>
      <c r="C46" s="67" t="s">
        <v>5</v>
      </c>
      <c r="D46" s="247"/>
      <c r="E46" s="257"/>
      <c r="F46" s="72" t="s">
        <v>55</v>
      </c>
      <c r="G46" s="240"/>
      <c r="H46" s="38" t="s">
        <v>25</v>
      </c>
      <c r="I46" s="31">
        <v>50</v>
      </c>
      <c r="J46" s="34"/>
    </row>
    <row r="47" spans="1:10" s="8" customFormat="1" ht="57.75" customHeight="1" x14ac:dyDescent="0.25">
      <c r="A47" s="65">
        <f>IF(I47&lt;61,MAX($A$8:A46)+1,"")</f>
        <v>15</v>
      </c>
      <c r="B47" s="263"/>
      <c r="C47" s="67" t="s">
        <v>5</v>
      </c>
      <c r="D47" s="247"/>
      <c r="E47" s="257"/>
      <c r="F47" s="72" t="s">
        <v>55</v>
      </c>
      <c r="G47" s="240"/>
      <c r="H47" s="38" t="s">
        <v>28</v>
      </c>
      <c r="I47" s="31">
        <v>50</v>
      </c>
      <c r="J47" s="34"/>
    </row>
    <row r="48" spans="1:10" s="8" customFormat="1" ht="45.75" customHeight="1" x14ac:dyDescent="0.25">
      <c r="A48" s="65">
        <f>IF(I48&lt;61,MAX($A$8:A47)+1,"")</f>
        <v>16</v>
      </c>
      <c r="B48" s="263"/>
      <c r="C48" s="67" t="s">
        <v>5</v>
      </c>
      <c r="D48" s="247"/>
      <c r="E48" s="257"/>
      <c r="F48" s="72" t="s">
        <v>55</v>
      </c>
      <c r="G48" s="240"/>
      <c r="H48" s="38" t="s">
        <v>98</v>
      </c>
      <c r="I48" s="31">
        <v>60</v>
      </c>
      <c r="J48" s="34"/>
    </row>
    <row r="49" spans="1:10" s="8" customFormat="1" ht="34.5" customHeight="1" x14ac:dyDescent="0.25">
      <c r="A49" s="65">
        <f>IF(I49&lt;61,MAX($A$8:A48)+1,"")</f>
        <v>17</v>
      </c>
      <c r="B49" s="263"/>
      <c r="C49" s="67" t="s">
        <v>5</v>
      </c>
      <c r="D49" s="247"/>
      <c r="E49" s="257"/>
      <c r="F49" s="72" t="s">
        <v>55</v>
      </c>
      <c r="G49" s="240"/>
      <c r="H49" s="38" t="s">
        <v>99</v>
      </c>
      <c r="I49" s="31">
        <v>50</v>
      </c>
      <c r="J49" s="34"/>
    </row>
    <row r="50" spans="1:10" s="8" customFormat="1" ht="36" customHeight="1" x14ac:dyDescent="0.25">
      <c r="A50" s="65" t="str">
        <f>IF(I50&lt;61,MAX($A$8:A49)+1,"")</f>
        <v/>
      </c>
      <c r="B50" s="263"/>
      <c r="C50" s="67" t="s">
        <v>5</v>
      </c>
      <c r="D50" s="247"/>
      <c r="E50" s="257"/>
      <c r="F50" s="72" t="s">
        <v>55</v>
      </c>
      <c r="G50" s="240"/>
      <c r="H50" s="38" t="s">
        <v>32</v>
      </c>
      <c r="I50" s="31">
        <v>75</v>
      </c>
      <c r="J50" s="34"/>
    </row>
    <row r="51" spans="1:10" s="8" customFormat="1" ht="55.5" customHeight="1" x14ac:dyDescent="0.25">
      <c r="A51" s="65" t="str">
        <f>IF(I51&lt;61,MAX($A$8:A50)+1,"")</f>
        <v/>
      </c>
      <c r="B51" s="263"/>
      <c r="C51" s="67" t="s">
        <v>5</v>
      </c>
      <c r="D51" s="247"/>
      <c r="E51" s="257"/>
      <c r="F51" s="72" t="s">
        <v>55</v>
      </c>
      <c r="G51" s="240"/>
      <c r="H51" s="38" t="s">
        <v>29</v>
      </c>
      <c r="I51" s="31">
        <v>85</v>
      </c>
      <c r="J51" s="34"/>
    </row>
    <row r="52" spans="1:10" s="8" customFormat="1" ht="21" customHeight="1" x14ac:dyDescent="0.25">
      <c r="A52" s="65" t="str">
        <f>IF(I52&lt;61,MAX($A$8:A51)+1,"")</f>
        <v/>
      </c>
      <c r="B52" s="263"/>
      <c r="C52" s="67" t="s">
        <v>5</v>
      </c>
      <c r="D52" s="247"/>
      <c r="E52" s="257"/>
      <c r="F52" s="72" t="s">
        <v>55</v>
      </c>
      <c r="G52" s="240"/>
      <c r="H52" s="38" t="s">
        <v>31</v>
      </c>
      <c r="I52" s="31">
        <v>100</v>
      </c>
      <c r="J52" s="34"/>
    </row>
    <row r="53" spans="1:10" s="8" customFormat="1" ht="31.5" customHeight="1" x14ac:dyDescent="0.25">
      <c r="A53" s="65">
        <f>IF(I53&lt;61,MAX($A$8:A52)+1,"")</f>
        <v>18</v>
      </c>
      <c r="B53" s="263"/>
      <c r="C53" s="67" t="s">
        <v>5</v>
      </c>
      <c r="D53" s="247"/>
      <c r="E53" s="257"/>
      <c r="F53" s="72" t="s">
        <v>55</v>
      </c>
      <c r="G53" s="240"/>
      <c r="H53" s="38" t="s">
        <v>100</v>
      </c>
      <c r="I53" s="31">
        <v>50</v>
      </c>
      <c r="J53" s="34"/>
    </row>
    <row r="54" spans="1:10" s="8" customFormat="1" ht="28.5" customHeight="1" x14ac:dyDescent="0.25">
      <c r="A54" s="65" t="str">
        <f>IF(I54&lt;61,MAX($A$8:A53)+1,"")</f>
        <v/>
      </c>
      <c r="B54" s="263"/>
      <c r="C54" s="67" t="s">
        <v>5</v>
      </c>
      <c r="D54" s="247"/>
      <c r="E54" s="257"/>
      <c r="F54" s="72" t="s">
        <v>55</v>
      </c>
      <c r="G54" s="240"/>
      <c r="H54" s="38" t="s">
        <v>30</v>
      </c>
      <c r="I54" s="31">
        <v>80</v>
      </c>
      <c r="J54" s="34"/>
    </row>
    <row r="55" spans="1:10" s="8" customFormat="1" ht="58.5" customHeight="1" x14ac:dyDescent="0.25">
      <c r="A55" s="65" t="str">
        <f>IF(I55&lt;61,MAX($A$8:A54)+1,"")</f>
        <v/>
      </c>
      <c r="B55" s="264"/>
      <c r="C55" s="67" t="s">
        <v>5</v>
      </c>
      <c r="D55" s="260"/>
      <c r="E55" s="258"/>
      <c r="F55" s="72" t="s">
        <v>55</v>
      </c>
      <c r="G55" s="240"/>
      <c r="H55" s="38" t="s">
        <v>58</v>
      </c>
      <c r="I55" s="31">
        <v>70</v>
      </c>
      <c r="J55" s="34"/>
    </row>
    <row r="56" spans="1:10" s="8" customFormat="1" ht="23.25" customHeight="1" x14ac:dyDescent="0.25">
      <c r="A56" s="65" t="str">
        <f>IF(I56&lt;61,MAX($A$8:A55)+1,"")</f>
        <v/>
      </c>
      <c r="B56" s="228" t="s">
        <v>57</v>
      </c>
      <c r="C56" s="68" t="s">
        <v>57</v>
      </c>
      <c r="D56" s="259">
        <f>IF(SUM(I56:I64)=0,"",AVERAGE(I56:I64))</f>
        <v>51.111111111111114</v>
      </c>
      <c r="E56" s="221" t="s">
        <v>59</v>
      </c>
      <c r="F56" s="71" t="s">
        <v>59</v>
      </c>
      <c r="G56" s="240">
        <f>IF(SUM(I56:I64)=0,"",AVERAGE(I56:I64))</f>
        <v>51.111111111111114</v>
      </c>
      <c r="H56" s="38" t="s">
        <v>217</v>
      </c>
      <c r="I56" s="31">
        <v>70</v>
      </c>
      <c r="J56" s="32"/>
    </row>
    <row r="57" spans="1:10" s="8" customFormat="1" ht="34.5" customHeight="1" x14ac:dyDescent="0.25">
      <c r="A57" s="65">
        <f>IF(I57&lt;61,MAX($A$8:A56)+1,"")</f>
        <v>19</v>
      </c>
      <c r="B57" s="229"/>
      <c r="C57" s="68" t="s">
        <v>57</v>
      </c>
      <c r="D57" s="247"/>
      <c r="E57" s="222"/>
      <c r="F57" s="71" t="s">
        <v>59</v>
      </c>
      <c r="G57" s="240"/>
      <c r="H57" s="38" t="s">
        <v>26</v>
      </c>
      <c r="I57" s="31">
        <v>50</v>
      </c>
      <c r="J57" s="32"/>
    </row>
    <row r="58" spans="1:10" s="8" customFormat="1" ht="141" customHeight="1" x14ac:dyDescent="0.25">
      <c r="A58" s="65">
        <f>IF(I58&lt;61,MAX($A$8:A57)+1,"")</f>
        <v>20</v>
      </c>
      <c r="B58" s="229"/>
      <c r="C58" s="68" t="s">
        <v>57</v>
      </c>
      <c r="D58" s="247"/>
      <c r="E58" s="222"/>
      <c r="F58" s="71" t="s">
        <v>59</v>
      </c>
      <c r="G58" s="240"/>
      <c r="H58" s="38" t="s">
        <v>101</v>
      </c>
      <c r="I58" s="31">
        <v>50</v>
      </c>
      <c r="J58" s="32"/>
    </row>
    <row r="59" spans="1:10" s="8" customFormat="1" ht="42" customHeight="1" x14ac:dyDescent="0.25">
      <c r="A59" s="65">
        <f>IF(I59&lt;61,MAX($A$8:A58)+1,"")</f>
        <v>21</v>
      </c>
      <c r="B59" s="229"/>
      <c r="C59" s="68" t="s">
        <v>57</v>
      </c>
      <c r="D59" s="247"/>
      <c r="E59" s="222"/>
      <c r="F59" s="71" t="s">
        <v>59</v>
      </c>
      <c r="G59" s="240"/>
      <c r="H59" s="38" t="s">
        <v>33</v>
      </c>
      <c r="I59" s="31">
        <v>50</v>
      </c>
      <c r="J59" s="32"/>
    </row>
    <row r="60" spans="1:10" s="8" customFormat="1" ht="64.5" customHeight="1" x14ac:dyDescent="0.25">
      <c r="A60" s="65">
        <f>IF(I60&lt;61,MAX($A$8:A59)+1,"")</f>
        <v>22</v>
      </c>
      <c r="B60" s="229"/>
      <c r="C60" s="68" t="s">
        <v>57</v>
      </c>
      <c r="D60" s="247"/>
      <c r="E60" s="222"/>
      <c r="F60" s="71" t="s">
        <v>59</v>
      </c>
      <c r="G60" s="240"/>
      <c r="H60" s="38" t="s">
        <v>34</v>
      </c>
      <c r="I60" s="31">
        <v>45</v>
      </c>
      <c r="J60" s="32"/>
    </row>
    <row r="61" spans="1:10" s="8" customFormat="1" ht="40.5" customHeight="1" x14ac:dyDescent="0.25">
      <c r="A61" s="65">
        <f>IF(I61&lt;61,MAX($A$8:A60)+1,"")</f>
        <v>23</v>
      </c>
      <c r="B61" s="229"/>
      <c r="C61" s="68" t="s">
        <v>57</v>
      </c>
      <c r="D61" s="247"/>
      <c r="E61" s="222"/>
      <c r="F61" s="71" t="s">
        <v>59</v>
      </c>
      <c r="G61" s="240"/>
      <c r="H61" s="38" t="s">
        <v>35</v>
      </c>
      <c r="I61" s="31">
        <v>50</v>
      </c>
      <c r="J61" s="32"/>
    </row>
    <row r="62" spans="1:10" s="8" customFormat="1" ht="53.25" customHeight="1" x14ac:dyDescent="0.25">
      <c r="A62" s="65">
        <f>IF(I62&lt;61,MAX($A$8:A61)+1,"")</f>
        <v>24</v>
      </c>
      <c r="B62" s="229"/>
      <c r="C62" s="68" t="s">
        <v>57</v>
      </c>
      <c r="D62" s="247"/>
      <c r="E62" s="222"/>
      <c r="F62" s="71" t="s">
        <v>59</v>
      </c>
      <c r="G62" s="240"/>
      <c r="H62" s="39" t="s">
        <v>36</v>
      </c>
      <c r="I62" s="31">
        <v>45</v>
      </c>
      <c r="J62" s="32"/>
    </row>
    <row r="63" spans="1:10" s="8" customFormat="1" ht="40.5" customHeight="1" x14ac:dyDescent="0.25">
      <c r="A63" s="65">
        <f>IF(I63&lt;61,MAX($A$8:A62)+1,"")</f>
        <v>25</v>
      </c>
      <c r="B63" s="229"/>
      <c r="C63" s="68" t="s">
        <v>57</v>
      </c>
      <c r="D63" s="247"/>
      <c r="E63" s="222"/>
      <c r="F63" s="71" t="s">
        <v>59</v>
      </c>
      <c r="G63" s="240"/>
      <c r="H63" s="38" t="s">
        <v>38</v>
      </c>
      <c r="I63" s="31">
        <v>50</v>
      </c>
      <c r="J63" s="32"/>
    </row>
    <row r="64" spans="1:10" s="8" customFormat="1" ht="40.5" customHeight="1" x14ac:dyDescent="0.25">
      <c r="A64" s="65">
        <f>IF(I64&lt;61,MAX($A$8:A63)+1,"")</f>
        <v>26</v>
      </c>
      <c r="B64" s="230"/>
      <c r="C64" s="68" t="s">
        <v>57</v>
      </c>
      <c r="D64" s="260"/>
      <c r="E64" s="223"/>
      <c r="F64" s="71" t="s">
        <v>59</v>
      </c>
      <c r="G64" s="240"/>
      <c r="H64" s="38" t="s">
        <v>40</v>
      </c>
      <c r="I64" s="31">
        <v>50</v>
      </c>
      <c r="J64" s="32"/>
    </row>
    <row r="65" spans="1:10" s="8" customFormat="1" ht="54" customHeight="1" x14ac:dyDescent="0.25">
      <c r="A65" s="65" t="str">
        <f>IF(I65&lt;61,MAX($A$8:A64)+1,"")</f>
        <v/>
      </c>
      <c r="B65" s="228" t="s">
        <v>56</v>
      </c>
      <c r="C65" s="68" t="s">
        <v>56</v>
      </c>
      <c r="D65" s="246">
        <f>IF(SUM(I65:I69)=0,"",AVERAGE(I65:I69))</f>
        <v>63</v>
      </c>
      <c r="E65" s="221" t="s">
        <v>75</v>
      </c>
      <c r="F65" s="71" t="s">
        <v>75</v>
      </c>
      <c r="G65" s="240">
        <f>IF(SUM(I65:I69)=0,"",AVERAGE(I65:I69))</f>
        <v>63</v>
      </c>
      <c r="H65" s="38" t="s">
        <v>37</v>
      </c>
      <c r="I65" s="31">
        <v>70</v>
      </c>
      <c r="J65" s="32"/>
    </row>
    <row r="66" spans="1:10" s="8" customFormat="1" ht="45" customHeight="1" x14ac:dyDescent="0.25">
      <c r="A66" s="65" t="str">
        <f>IF(I66&lt;61,MAX($A$8:A65)+1,"")</f>
        <v/>
      </c>
      <c r="B66" s="229"/>
      <c r="C66" s="68" t="s">
        <v>56</v>
      </c>
      <c r="D66" s="247"/>
      <c r="E66" s="222"/>
      <c r="F66" s="71" t="s">
        <v>75</v>
      </c>
      <c r="G66" s="240"/>
      <c r="H66" s="39" t="s">
        <v>39</v>
      </c>
      <c r="I66" s="31">
        <v>70</v>
      </c>
      <c r="J66" s="32"/>
    </row>
    <row r="67" spans="1:10" s="8" customFormat="1" ht="41.25" customHeight="1" x14ac:dyDescent="0.25">
      <c r="A67" s="65">
        <f>IF(I67&lt;61,MAX($A$8:A66)+1,"")</f>
        <v>27</v>
      </c>
      <c r="B67" s="229"/>
      <c r="C67" s="68" t="s">
        <v>56</v>
      </c>
      <c r="D67" s="247"/>
      <c r="E67" s="222"/>
      <c r="F67" s="71" t="s">
        <v>75</v>
      </c>
      <c r="G67" s="240"/>
      <c r="H67" s="39" t="s">
        <v>78</v>
      </c>
      <c r="I67" s="31">
        <v>60</v>
      </c>
      <c r="J67" s="32"/>
    </row>
    <row r="68" spans="1:10" s="8" customFormat="1" ht="45.75" customHeight="1" x14ac:dyDescent="0.25">
      <c r="A68" s="65">
        <f>IF(I68&lt;61,MAX($A$8:A67)+1,"")</f>
        <v>28</v>
      </c>
      <c r="B68" s="229"/>
      <c r="C68" s="68" t="s">
        <v>56</v>
      </c>
      <c r="D68" s="247"/>
      <c r="E68" s="222"/>
      <c r="F68" s="71" t="s">
        <v>75</v>
      </c>
      <c r="G68" s="240"/>
      <c r="H68" s="39" t="s">
        <v>77</v>
      </c>
      <c r="I68" s="31">
        <v>55</v>
      </c>
      <c r="J68" s="32"/>
    </row>
    <row r="69" spans="1:10" s="8" customFormat="1" ht="57" customHeight="1" thickBot="1" x14ac:dyDescent="0.3">
      <c r="A69" s="65">
        <f>IF(I69&lt;61,MAX($A$8:A68)+1,"")</f>
        <v>29</v>
      </c>
      <c r="B69" s="230"/>
      <c r="C69" s="68" t="s">
        <v>56</v>
      </c>
      <c r="D69" s="248"/>
      <c r="E69" s="261"/>
      <c r="F69" s="71" t="s">
        <v>75</v>
      </c>
      <c r="G69" s="245"/>
      <c r="H69" s="40" t="s">
        <v>102</v>
      </c>
      <c r="I69" s="31">
        <v>60</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6"/>
      <c r="D4" s="267"/>
      <c r="E4" s="272" t="s">
        <v>104</v>
      </c>
      <c r="F4" s="272"/>
      <c r="G4" s="272"/>
      <c r="H4" s="272"/>
      <c r="I4" s="272"/>
      <c r="J4" s="272"/>
      <c r="K4" s="272"/>
      <c r="L4" s="273"/>
      <c r="M4" s="55"/>
    </row>
    <row r="5" spans="1:13" s="8" customFormat="1" ht="24" thickBot="1" x14ac:dyDescent="0.4">
      <c r="A5" s="50"/>
      <c r="B5" s="54"/>
      <c r="C5" s="268"/>
      <c r="D5" s="269"/>
      <c r="E5" s="270" t="s">
        <v>76</v>
      </c>
      <c r="F5" s="270"/>
      <c r="G5" s="270"/>
      <c r="H5" s="270"/>
      <c r="I5" s="270"/>
      <c r="J5" s="270"/>
      <c r="K5" s="270"/>
      <c r="L5" s="271"/>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4" t="s">
        <v>64</v>
      </c>
      <c r="D7" s="274"/>
      <c r="E7" s="274"/>
      <c r="F7" s="274"/>
      <c r="G7" s="274"/>
      <c r="H7" s="274"/>
      <c r="I7" s="274"/>
      <c r="J7" s="274"/>
      <c r="K7" s="274"/>
      <c r="L7" s="274"/>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73</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62</v>
      </c>
      <c r="F14" s="56" t="s">
        <v>1</v>
      </c>
      <c r="G14" s="56"/>
      <c r="H14" s="56"/>
      <c r="I14" s="56"/>
      <c r="J14" s="56"/>
      <c r="K14" s="56"/>
      <c r="L14" s="56"/>
      <c r="M14" s="55"/>
    </row>
    <row r="15" spans="1:13" s="8" customFormat="1" x14ac:dyDescent="0.25">
      <c r="A15" s="50"/>
      <c r="B15" s="54"/>
      <c r="C15" s="56"/>
      <c r="D15" s="56" t="s">
        <v>63</v>
      </c>
      <c r="E15" s="56">
        <v>100</v>
      </c>
      <c r="F15" s="59">
        <f>AUTODIAGNÓSTICO!I6</f>
        <v>64.508196721311478</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65</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66</v>
      </c>
      <c r="F34" s="56" t="s">
        <v>67</v>
      </c>
      <c r="G34" s="56"/>
      <c r="H34" s="56"/>
      <c r="I34" s="56"/>
      <c r="J34" s="56"/>
      <c r="K34" s="56"/>
      <c r="L34" s="56"/>
      <c r="M34" s="55"/>
    </row>
    <row r="35" spans="1:13" s="8" customFormat="1" x14ac:dyDescent="0.25">
      <c r="A35" s="50"/>
      <c r="B35" s="54"/>
      <c r="C35" s="56"/>
      <c r="D35" s="56" t="str">
        <f>AUTODIAGNÓSTICO!B9</f>
        <v>PLANEAR</v>
      </c>
      <c r="E35" s="56">
        <v>100</v>
      </c>
      <c r="F35" s="56">
        <f>AUTODIAGNÓSTICO!D9</f>
        <v>68.684210526315795</v>
      </c>
      <c r="G35" s="56"/>
      <c r="H35" s="56"/>
      <c r="I35" s="56"/>
      <c r="J35" s="56"/>
      <c r="K35" s="56"/>
      <c r="L35" s="56"/>
      <c r="M35" s="55"/>
    </row>
    <row r="36" spans="1:13" s="8" customFormat="1" x14ac:dyDescent="0.25">
      <c r="A36" s="50"/>
      <c r="B36" s="54"/>
      <c r="C36" s="56"/>
      <c r="D36" s="56" t="str">
        <f>AUTODIAGNÓSTICO!B28</f>
        <v>EJECUTAR</v>
      </c>
      <c r="E36" s="56">
        <v>100</v>
      </c>
      <c r="F36" s="56">
        <f>AUTODIAGNÓSTICO!D28</f>
        <v>66.25</v>
      </c>
      <c r="G36" s="56"/>
      <c r="H36" s="56"/>
      <c r="I36" s="56"/>
      <c r="J36" s="56"/>
      <c r="K36" s="56"/>
      <c r="L36" s="56"/>
      <c r="M36" s="55"/>
    </row>
    <row r="37" spans="1:13" s="8" customFormat="1" x14ac:dyDescent="0.25">
      <c r="A37" s="50"/>
      <c r="B37" s="54"/>
      <c r="C37" s="56"/>
      <c r="D37" s="56" t="str">
        <f>AUTODIAGNÓSTICO!B56</f>
        <v>VERIFICAR</v>
      </c>
      <c r="E37" s="56">
        <v>100</v>
      </c>
      <c r="F37" s="56">
        <f>AUTODIAGNÓSTICO!D56</f>
        <v>51.111111111111114</v>
      </c>
      <c r="G37" s="56"/>
      <c r="H37" s="56"/>
      <c r="I37" s="56"/>
      <c r="J37" s="56"/>
      <c r="K37" s="56"/>
      <c r="L37" s="56"/>
      <c r="M37" s="55"/>
    </row>
    <row r="38" spans="1:13" s="8" customFormat="1" x14ac:dyDescent="0.25">
      <c r="A38" s="50"/>
      <c r="B38" s="54"/>
      <c r="C38" s="56"/>
      <c r="D38" s="56" t="str">
        <f>AUTODIAGNÓSTICO!B65</f>
        <v>ACTUAR</v>
      </c>
      <c r="E38" s="56">
        <v>100</v>
      </c>
      <c r="F38" s="56">
        <f>AUTODIAGNÓSTICO!D65</f>
        <v>63</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68</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5" t="s">
        <v>69</v>
      </c>
      <c r="D56" s="265"/>
      <c r="E56" s="265"/>
      <c r="F56" s="265"/>
      <c r="G56" s="265"/>
      <c r="H56" s="265"/>
      <c r="I56" s="265"/>
      <c r="J56" s="265"/>
      <c r="K56" s="265"/>
      <c r="L56" s="265"/>
      <c r="M56" s="55"/>
    </row>
    <row r="57" spans="1:13" s="8" customFormat="1" x14ac:dyDescent="0.25">
      <c r="A57" s="50"/>
      <c r="B57" s="54"/>
      <c r="C57" s="116"/>
      <c r="D57" s="116"/>
      <c r="E57" s="116"/>
      <c r="F57" s="116"/>
      <c r="G57" s="116"/>
      <c r="H57" s="116"/>
      <c r="I57" s="116"/>
      <c r="J57" s="116"/>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62</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85</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63.333333333333336</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62.5</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69.166666666666671</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70</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5" t="s">
        <v>70</v>
      </c>
      <c r="D78" s="265"/>
      <c r="E78" s="265"/>
      <c r="F78" s="265"/>
      <c r="G78" s="265"/>
      <c r="H78" s="265"/>
      <c r="I78" s="265"/>
      <c r="J78" s="265"/>
      <c r="K78" s="265"/>
      <c r="L78" s="265"/>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62</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67.142857142857139</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58.333333333333336</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63.333333333333336</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76.666666666666671</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65.833333333333329</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5" t="s">
        <v>71</v>
      </c>
      <c r="D102" s="265"/>
      <c r="E102" s="265"/>
      <c r="F102" s="265"/>
      <c r="G102" s="265"/>
      <c r="H102" s="265"/>
      <c r="I102" s="265"/>
      <c r="J102" s="265"/>
      <c r="K102" s="265"/>
      <c r="L102" s="265"/>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74</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51.111111111111114</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5" t="s">
        <v>72</v>
      </c>
      <c r="D128" s="265"/>
      <c r="E128" s="265"/>
      <c r="F128" s="265"/>
      <c r="G128" s="265"/>
      <c r="H128" s="265"/>
      <c r="I128" s="265"/>
      <c r="J128" s="265"/>
      <c r="K128" s="265"/>
      <c r="L128" s="265"/>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74</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63</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2" activePane="bottomRight" state="frozen"/>
      <selection pane="topRight" activeCell="F1" sqref="F1"/>
      <selection pane="bottomLeft" activeCell="A3" sqref="A3"/>
      <selection pane="bottomRight" activeCell="E25" sqref="E25"/>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104</v>
      </c>
      <c r="F4" s="13"/>
    </row>
    <row r="5" spans="2:6" s="8" customFormat="1" x14ac:dyDescent="0.25">
      <c r="B5" s="12"/>
      <c r="C5" s="14"/>
      <c r="D5" s="14"/>
      <c r="E5" s="19" t="s">
        <v>106</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5" t="s">
        <v>105</v>
      </c>
      <c r="D8" s="275"/>
      <c r="E8" s="275"/>
      <c r="F8" s="13"/>
    </row>
    <row r="9" spans="2:6" s="8" customFormat="1" ht="15.75" thickBot="1" x14ac:dyDescent="0.3">
      <c r="B9" s="12"/>
      <c r="C9" s="14"/>
      <c r="D9" s="14"/>
      <c r="E9" s="14"/>
      <c r="F9" s="13"/>
    </row>
    <row r="10" spans="2:6" s="8" customFormat="1" ht="18.75" x14ac:dyDescent="0.25">
      <c r="B10" s="12"/>
      <c r="C10" s="20" t="s">
        <v>116</v>
      </c>
      <c r="D10" s="97"/>
      <c r="E10" s="21" t="s">
        <v>79</v>
      </c>
      <c r="F10" s="13"/>
    </row>
    <row r="11" spans="2:6" s="8" customFormat="1" ht="41.25" customHeight="1" x14ac:dyDescent="0.4">
      <c r="B11" s="12"/>
      <c r="C11" s="276">
        <f>AUTODIAGNÓSTICO!E6</f>
        <v>254109000177</v>
      </c>
      <c r="D11" s="277"/>
      <c r="E11" s="22">
        <f>AUTODIAGNÓSTICO!I6</f>
        <v>64.508196721311478</v>
      </c>
      <c r="F11" s="23"/>
    </row>
    <row r="12" spans="2:6" s="8" customFormat="1" ht="45" customHeight="1" thickBot="1" x14ac:dyDescent="0.3">
      <c r="B12" s="12"/>
      <c r="C12" s="278"/>
      <c r="D12" s="279"/>
      <c r="E12" s="24" t="str">
        <f>IF(E11="","",IF(E11&lt;=50,"NIVEL INICIAL",IF(E11&lt;=80,"NIVEL CONSOLIDACIÓN","NIVEL PERFECCIONAMIENTO")))</f>
        <v>NIVEL CONSOLIDACIÓN</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80</v>
      </c>
      <c r="D15" s="25"/>
      <c r="E15" s="14"/>
      <c r="F15" s="13"/>
    </row>
    <row r="16" spans="2:6" s="8" customFormat="1" ht="18" x14ac:dyDescent="0.25">
      <c r="B16" s="12"/>
      <c r="C16" s="25"/>
      <c r="D16" s="25"/>
      <c r="E16" s="14"/>
      <c r="F16" s="13"/>
    </row>
    <row r="17" spans="2:6" s="8" customFormat="1" ht="15.75" x14ac:dyDescent="0.25">
      <c r="B17" s="12"/>
      <c r="C17" s="26" t="s">
        <v>81</v>
      </c>
      <c r="D17" s="99"/>
      <c r="E17" s="14"/>
      <c r="F17" s="13"/>
    </row>
    <row r="18" spans="2:6" s="8" customFormat="1" ht="15.75" x14ac:dyDescent="0.25">
      <c r="B18" s="12"/>
      <c r="C18" s="26" t="s">
        <v>82</v>
      </c>
      <c r="D18" s="98"/>
      <c r="E18" s="14"/>
      <c r="F18" s="13"/>
    </row>
    <row r="19" spans="2:6" s="8" customFormat="1" ht="15.75" x14ac:dyDescent="0.25">
      <c r="B19" s="12"/>
      <c r="C19" s="26" t="s">
        <v>83</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topLeftCell="A6" zoomScale="60" zoomScaleNormal="60" workbookViewId="0">
      <pane xSplit="12" ySplit="10" topLeftCell="M16" activePane="bottomRight" state="frozen"/>
      <selection activeCell="A6" sqref="A6"/>
      <selection pane="topRight" activeCell="M6" sqref="M6"/>
      <selection pane="bottomLeft" activeCell="A16" sqref="A16"/>
      <selection pane="bottomRight" activeCell="D18" sqref="D18"/>
    </sheetView>
  </sheetViews>
  <sheetFormatPr baseColWidth="10" defaultRowHeight="15" x14ac:dyDescent="0.25"/>
  <cols>
    <col min="1" max="1" width="6.7109375" style="45" customWidth="1"/>
    <col min="2" max="2" width="14.7109375" style="44" customWidth="1"/>
    <col min="3" max="3" width="22.28515625" style="44" customWidth="1"/>
    <col min="4" max="4" width="32.7109375" style="44" customWidth="1"/>
    <col min="5" max="5" width="21.5703125" style="44" customWidth="1"/>
    <col min="6" max="6" width="29.71093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123</v>
      </c>
      <c r="O2" t="s">
        <v>124</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80" t="s">
        <v>118</v>
      </c>
      <c r="L7" s="281"/>
      <c r="N7">
        <v>2026</v>
      </c>
      <c r="O7">
        <v>2026</v>
      </c>
    </row>
    <row r="8" spans="1:15" ht="28.5" customHeight="1" thickBot="1" x14ac:dyDescent="0.3">
      <c r="A8" s="282" t="s">
        <v>141</v>
      </c>
      <c r="B8" s="314"/>
      <c r="C8" s="283"/>
      <c r="D8" s="282" t="s">
        <v>119</v>
      </c>
      <c r="E8" s="314"/>
      <c r="F8" s="315" t="s">
        <v>120</v>
      </c>
      <c r="G8" s="316"/>
      <c r="H8" s="79" t="s">
        <v>121</v>
      </c>
      <c r="I8" s="282" t="s">
        <v>122</v>
      </c>
      <c r="J8" s="283"/>
      <c r="K8" s="78" t="s">
        <v>123</v>
      </c>
      <c r="L8" s="78" t="s">
        <v>124</v>
      </c>
      <c r="N8">
        <v>2027</v>
      </c>
      <c r="O8">
        <v>2027</v>
      </c>
    </row>
    <row r="9" spans="1:15" x14ac:dyDescent="0.25">
      <c r="A9" s="284" t="s">
        <v>222</v>
      </c>
      <c r="B9" s="285"/>
      <c r="C9" s="286"/>
      <c r="D9" s="307" t="s">
        <v>223</v>
      </c>
      <c r="E9" s="307"/>
      <c r="F9" s="293" t="s">
        <v>224</v>
      </c>
      <c r="G9" s="294"/>
      <c r="H9" s="294" t="s">
        <v>225</v>
      </c>
      <c r="I9" s="299" t="s">
        <v>226</v>
      </c>
      <c r="J9" s="300"/>
      <c r="K9" s="311">
        <v>2022</v>
      </c>
      <c r="L9" s="310">
        <v>2022</v>
      </c>
      <c r="M9" s="80"/>
      <c r="N9">
        <v>2028</v>
      </c>
      <c r="O9">
        <v>2028</v>
      </c>
    </row>
    <row r="10" spans="1:15" x14ac:dyDescent="0.25">
      <c r="A10" s="287"/>
      <c r="B10" s="288"/>
      <c r="C10" s="289"/>
      <c r="D10" s="308"/>
      <c r="E10" s="308"/>
      <c r="F10" s="295"/>
      <c r="G10" s="296"/>
      <c r="H10" s="296"/>
      <c r="I10" s="301" t="s">
        <v>227</v>
      </c>
      <c r="J10" s="302"/>
      <c r="K10" s="311"/>
      <c r="L10" s="311"/>
      <c r="M10" s="80"/>
      <c r="N10">
        <v>2029</v>
      </c>
      <c r="O10">
        <v>2029</v>
      </c>
    </row>
    <row r="11" spans="1:15" x14ac:dyDescent="0.25">
      <c r="A11" s="287"/>
      <c r="B11" s="288"/>
      <c r="C11" s="289"/>
      <c r="D11" s="308"/>
      <c r="E11" s="308"/>
      <c r="F11" s="295"/>
      <c r="G11" s="296"/>
      <c r="H11" s="296"/>
      <c r="I11" s="301" t="s">
        <v>228</v>
      </c>
      <c r="J11" s="302"/>
      <c r="K11" s="311"/>
      <c r="L11" s="311"/>
      <c r="M11" s="80"/>
      <c r="N11">
        <v>2030</v>
      </c>
      <c r="O11">
        <v>2030</v>
      </c>
    </row>
    <row r="12" spans="1:15" x14ac:dyDescent="0.25">
      <c r="A12" s="287"/>
      <c r="B12" s="288"/>
      <c r="C12" s="289"/>
      <c r="D12" s="308"/>
      <c r="E12" s="308"/>
      <c r="F12" s="295"/>
      <c r="G12" s="296"/>
      <c r="H12" s="296"/>
      <c r="I12" s="303" t="s">
        <v>229</v>
      </c>
      <c r="J12" s="304"/>
      <c r="K12" s="311"/>
      <c r="L12" s="311"/>
      <c r="M12" s="80"/>
      <c r="N12">
        <v>2031</v>
      </c>
      <c r="O12">
        <v>2031</v>
      </c>
    </row>
    <row r="13" spans="1:15" ht="15.75" thickBot="1" x14ac:dyDescent="0.3">
      <c r="A13" s="290"/>
      <c r="B13" s="291"/>
      <c r="C13" s="292"/>
      <c r="D13" s="309"/>
      <c r="E13" s="309"/>
      <c r="F13" s="297"/>
      <c r="G13" s="298"/>
      <c r="H13" s="298"/>
      <c r="I13" s="305"/>
      <c r="J13" s="306"/>
      <c r="K13" s="313"/>
      <c r="L13" s="312"/>
      <c r="M13" s="80"/>
      <c r="N13">
        <v>2032</v>
      </c>
      <c r="O13">
        <v>2032</v>
      </c>
    </row>
    <row r="14" spans="1:15" x14ac:dyDescent="0.25">
      <c r="M14" s="81"/>
      <c r="N14">
        <v>2033</v>
      </c>
      <c r="O14">
        <v>2033</v>
      </c>
    </row>
    <row r="15" spans="1:15" s="42" customFormat="1" ht="30" x14ac:dyDescent="0.25">
      <c r="A15" s="76" t="s">
        <v>113</v>
      </c>
      <c r="B15" s="82" t="s">
        <v>0</v>
      </c>
      <c r="C15" s="83" t="s">
        <v>107</v>
      </c>
      <c r="D15" s="83" t="s">
        <v>108</v>
      </c>
      <c r="E15" s="83" t="s">
        <v>125</v>
      </c>
      <c r="F15" s="84" t="s">
        <v>109</v>
      </c>
      <c r="G15" s="85" t="s">
        <v>110</v>
      </c>
      <c r="H15" s="76" t="s">
        <v>111</v>
      </c>
      <c r="I15" s="76" t="s">
        <v>112</v>
      </c>
      <c r="J15" s="76" t="s">
        <v>142</v>
      </c>
      <c r="K15" s="76" t="s">
        <v>114</v>
      </c>
      <c r="L15" s="76" t="s">
        <v>115</v>
      </c>
      <c r="N15">
        <v>2034</v>
      </c>
      <c r="O15">
        <v>2034</v>
      </c>
    </row>
    <row r="16" spans="1:15" ht="210" x14ac:dyDescent="0.25">
      <c r="A16" s="48">
        <v>1</v>
      </c>
      <c r="B16" s="49" t="str">
        <f>VLOOKUP(A16,AUTODIAGNÓSTICO!$A$9:$J$69,3,0)</f>
        <v>PLANEAR</v>
      </c>
      <c r="C16" s="49" t="str">
        <f>VLOOKUP(A16,AUTODIAGNÓSTICO!A9:J69,6,0)</f>
        <v>Analizar las debilidades y fortalezas para la rendicón de cuentas</v>
      </c>
      <c r="D16" s="49" t="str">
        <f>VLOOKUP(A16,AUTODIAGNÓSTICO!A9:J69,8,0)</f>
        <v>Socializar al interior del establecimiento educativo, los resultados del diagnóstico del proceso de rendición de cuentas institucional.</v>
      </c>
      <c r="E16" s="77">
        <f>VLOOKUP(A16,AUTODIAGNÓSTICO!$A$9:$J$69,9,0)</f>
        <v>60</v>
      </c>
      <c r="F16" s="111" t="s">
        <v>224</v>
      </c>
      <c r="G16" s="110" t="s">
        <v>88</v>
      </c>
      <c r="H16" s="49" t="s">
        <v>232</v>
      </c>
      <c r="I16" s="114" t="s">
        <v>278</v>
      </c>
      <c r="J16" s="112" t="s">
        <v>230</v>
      </c>
      <c r="K16" s="113">
        <v>44570</v>
      </c>
      <c r="L16" s="113">
        <v>44584</v>
      </c>
    </row>
    <row r="17" spans="1:12" ht="90" x14ac:dyDescent="0.25">
      <c r="A17" s="48">
        <v>2</v>
      </c>
      <c r="B17" s="49" t="str">
        <f>VLOOKUP(A17,AUTODIAGNÓSTICO!$A$9:$J$69,3,0)</f>
        <v>PLANEAR</v>
      </c>
      <c r="C17" s="49" t="str">
        <f>VLOOKUP(A17,AUTODIAGNÓSTICO!A10:J70,6,0)</f>
        <v>Identificar espacios de articulación y cooperación para la rendición de cuentas</v>
      </c>
      <c r="D17" s="49" t="str">
        <f>VLOOKUP(A17,AUTODIAGNÓSTICO!A10:J70,8,0)</f>
        <v>Establecer temas e informes, mecanismos de interlocución y retroalimentación para articular la intervención en el proceso de rendición de cuentas.</v>
      </c>
      <c r="E17" s="77">
        <f>VLOOKUP(A17,AUTODIAGNÓSTICO!$A$9:$J$69,9,0)</f>
        <v>60</v>
      </c>
      <c r="F17" s="111" t="s">
        <v>307</v>
      </c>
      <c r="G17" s="46" t="s">
        <v>279</v>
      </c>
      <c r="H17" s="49" t="s">
        <v>249</v>
      </c>
      <c r="I17" s="114" t="s">
        <v>278</v>
      </c>
      <c r="J17" s="112" t="s">
        <v>230</v>
      </c>
      <c r="K17" s="113">
        <v>44571</v>
      </c>
      <c r="L17" s="113">
        <v>44584</v>
      </c>
    </row>
    <row r="18" spans="1:12" ht="165" x14ac:dyDescent="0.25">
      <c r="A18" s="48">
        <v>3</v>
      </c>
      <c r="B18" s="49" t="str">
        <f>VLOOKUP(A18,AUTODIAGNÓSTICO!$A$9:$J$69,3,0)</f>
        <v>PLANEAR</v>
      </c>
      <c r="C18" s="49" t="str">
        <f>VLOOKUP(A18,AUTODIAGNÓSTICO!A11:J71,6,0)</f>
        <v>Construir la estrategia de rendición de cuentas
 Paso 1. 
Identificación de los espacios de diálogo en los que la entidad rendirá cuentas</v>
      </c>
      <c r="D18" s="49" t="str">
        <f>VLOOKUP(A18,AUTODIAGNÓSTICO!A11:J71,8,0)</f>
        <v>Definir, de acuerdo  al diagnóstico y la priorización de programas, proyectos y servicios, los espacios de diálogo de rendición  del establecimiento educativo durante la vigencia.</v>
      </c>
      <c r="E18" s="77">
        <f>VLOOKUP(A18,AUTODIAGNÓSTICO!$A$9:$J$69,9,0)</f>
        <v>50</v>
      </c>
      <c r="F18" s="111" t="s">
        <v>308</v>
      </c>
      <c r="G18" s="110" t="s">
        <v>280</v>
      </c>
      <c r="H18" s="49" t="s">
        <v>250</v>
      </c>
      <c r="I18" s="114" t="s">
        <v>278</v>
      </c>
      <c r="J18" s="112" t="s">
        <v>230</v>
      </c>
      <c r="K18" s="113">
        <v>44572</v>
      </c>
      <c r="L18" s="113">
        <v>44857</v>
      </c>
    </row>
    <row r="19" spans="1:12" ht="135" x14ac:dyDescent="0.25">
      <c r="A19" s="48">
        <v>4</v>
      </c>
      <c r="B19" s="49" t="str">
        <f>VLOOKUP(A19,AUTODIAGNÓSTICO!$A$9:$J$69,3,0)</f>
        <v>PLANEAR</v>
      </c>
      <c r="C19" s="49" t="str">
        <f>VLOOKUP(A19,AUTODIAGNÓSTICO!A12:J72,6,0)</f>
        <v>Construir la estrategia de rendición de cuentas
 Paso 1. 
Identificación de los espacios de diálogo en los que la entidad rendirá cuentas</v>
      </c>
      <c r="D19" s="49" t="str">
        <f>VLOOKUP(A19,AUTODIAGNÓSTICO!A12:J72,8,0)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19" s="77">
        <f>VLOOKUP(A19,AUTODIAGNÓSTICO!$A$9:$J$69,9,0)</f>
        <v>50</v>
      </c>
      <c r="F19" s="111" t="s">
        <v>308</v>
      </c>
      <c r="G19" s="110" t="s">
        <v>281</v>
      </c>
      <c r="H19" s="49" t="s">
        <v>251</v>
      </c>
      <c r="I19" s="114" t="s">
        <v>278</v>
      </c>
      <c r="J19" s="111" t="s">
        <v>231</v>
      </c>
      <c r="K19" s="113">
        <v>44573</v>
      </c>
      <c r="L19" s="113">
        <v>44654</v>
      </c>
    </row>
    <row r="20" spans="1:12" ht="165" x14ac:dyDescent="0.25">
      <c r="A20" s="48">
        <v>5</v>
      </c>
      <c r="B20" s="49" t="str">
        <f>VLOOKUP(A20,AUTODIAGNÓSTICO!$A$9:$J$69,3,0)</f>
        <v>PLANEAR</v>
      </c>
      <c r="C20" s="49" t="str">
        <f>VLOOKUP(A20,AUTODIAGNÓSTICO!A13:J73,6,0)</f>
        <v>Construir la estrategia de rendición de cuentas 
 Paso 2. 
Definir la estrategia para implementar el ejercicio de rendición de cuentas</v>
      </c>
      <c r="D20" s="49" t="str">
        <f>VLOOKUP(A20,AUTODIAGNÓSTICO!A13:J73,8,0)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20" s="77">
        <f>VLOOKUP(A20,AUTODIAGNÓSTICO!$A$9:$J$69,9,0)</f>
        <v>40</v>
      </c>
      <c r="F20" s="111" t="s">
        <v>309</v>
      </c>
      <c r="G20" s="110" t="s">
        <v>282</v>
      </c>
      <c r="H20" s="49" t="s">
        <v>241</v>
      </c>
      <c r="I20" s="114" t="s">
        <v>278</v>
      </c>
      <c r="J20" s="111" t="s">
        <v>231</v>
      </c>
      <c r="K20" s="113">
        <v>44574</v>
      </c>
      <c r="L20" s="113">
        <v>44615</v>
      </c>
    </row>
    <row r="21" spans="1:12" ht="75" x14ac:dyDescent="0.25">
      <c r="A21" s="48">
        <v>6</v>
      </c>
      <c r="B21" s="49" t="str">
        <f>VLOOKUP(A21,AUTODIAGNÓSTICO!$A$9:$J$69,3,0)</f>
        <v>EJECUTAR</v>
      </c>
      <c r="C21" s="49" t="str">
        <f>VLOOKUP(A21,AUTODIAGNÓSTICO!A14:J74,6,0)</f>
        <v xml:space="preserve">Generación y análisis de la información para el diálogo en la rendición de cuentas en lenguaje claro </v>
      </c>
      <c r="D21" s="49" t="str">
        <f>VLOOKUP(A21,AUTODIAGNÓSTICO!A14:J74,8,0)</f>
        <v>Preparar la información sobre el cumplimiento de metas plan de mejoramiento institucional (PMI), con sus respectivos indicadores, verificando la calidad de la misma .</v>
      </c>
      <c r="E21" s="77">
        <f>VLOOKUP(A21,AUTODIAGNÓSTICO!$A$9:$J$69,9,0)</f>
        <v>60</v>
      </c>
      <c r="F21" s="111" t="s">
        <v>310</v>
      </c>
      <c r="G21" s="110" t="s">
        <v>283</v>
      </c>
      <c r="H21" s="49" t="s">
        <v>242</v>
      </c>
      <c r="I21" s="114" t="s">
        <v>278</v>
      </c>
      <c r="J21" s="112" t="s">
        <v>259</v>
      </c>
      <c r="K21" s="113">
        <v>44575</v>
      </c>
      <c r="L21" s="113">
        <v>44615</v>
      </c>
    </row>
    <row r="22" spans="1:12" ht="105" x14ac:dyDescent="0.25">
      <c r="A22" s="48">
        <v>7</v>
      </c>
      <c r="B22" s="49" t="str">
        <f>VLOOKUP(A22,AUTODIAGNÓSTICO!$A$9:$J$69,3,0)</f>
        <v>EJECUTAR</v>
      </c>
      <c r="C22" s="49" t="str">
        <f>VLOOKUP(A22,AUTODIAGNÓSTICO!A15:J75,6,0)</f>
        <v xml:space="preserve">Generación y análisis de la información para el diálogo en la rendición de cuentas en lenguaje claro </v>
      </c>
      <c r="D22" s="49" t="str">
        <f>VLOOKUP(A22,AUTODIAGNÓSTICO!A15:J75,8,0)</f>
        <v>Preparar la información sobre las áreas de gestión  (Informes, Metas e Indicadores, verificando la calidad de la misma.</v>
      </c>
      <c r="E22" s="77">
        <f>VLOOKUP(A22,AUTODIAGNÓSTICO!$A$9:$J$69,9,0)</f>
        <v>50</v>
      </c>
      <c r="F22" s="111" t="s">
        <v>310</v>
      </c>
      <c r="G22" s="110" t="s">
        <v>284</v>
      </c>
      <c r="H22" s="49" t="s">
        <v>243</v>
      </c>
      <c r="I22" s="114" t="s">
        <v>278</v>
      </c>
      <c r="J22" s="111" t="s">
        <v>260</v>
      </c>
      <c r="K22" s="113">
        <v>44576</v>
      </c>
      <c r="L22" s="113">
        <v>44615</v>
      </c>
    </row>
    <row r="23" spans="1:12" ht="105" x14ac:dyDescent="0.25">
      <c r="A23" s="48">
        <v>8</v>
      </c>
      <c r="B23" s="49" t="str">
        <f>VLOOKUP(A23,AUTODIAGNÓSTICO!$A$9:$J$69,3,0)</f>
        <v>EJECUTAR</v>
      </c>
      <c r="C23" s="49" t="str">
        <f>VLOOKUP(A23,AUTODIAGNÓSTICO!A16:J76,6,0)</f>
        <v xml:space="preserve">Generación y análisis de la información para el diálogo en la rendición de cuentas en lenguaje claro </v>
      </c>
      <c r="D23" s="49" t="str">
        <f>VLOOKUP(A23,AUTODIAGNÓSTICO!A16:J76,8,0)</f>
        <v>Preparar la información sobre contratación (Procesos Contractuales y Gestión contractual) verificando la calidad de la misma y a los beneficiados.</v>
      </c>
      <c r="E23" s="77">
        <f>VLOOKUP(A23,AUTODIAGNÓSTICO!$A$9:$J$69,9,0)</f>
        <v>50</v>
      </c>
      <c r="F23" s="111" t="s">
        <v>310</v>
      </c>
      <c r="G23" s="110" t="s">
        <v>285</v>
      </c>
      <c r="H23" s="49" t="s">
        <v>244</v>
      </c>
      <c r="I23" s="114" t="s">
        <v>278</v>
      </c>
      <c r="J23" s="112" t="s">
        <v>261</v>
      </c>
      <c r="K23" s="113">
        <v>44577</v>
      </c>
      <c r="L23" s="113">
        <v>44615</v>
      </c>
    </row>
    <row r="24" spans="1:12" ht="105" x14ac:dyDescent="0.25">
      <c r="A24" s="48">
        <v>9</v>
      </c>
      <c r="B24" s="49" t="str">
        <f>VLOOKUP(A24,AUTODIAGNÓSTICO!$A$9:$J$69,3,0)</f>
        <v>EJECUTAR</v>
      </c>
      <c r="C24" s="49" t="str">
        <f>VLOOKUP(A24,AUTODIAGNÓSTICO!A17:J77,6,0)</f>
        <v xml:space="preserve">Publicación de la información 
 a través de los diferentes canales de comunicación </v>
      </c>
      <c r="D24" s="49" t="str">
        <f>VLOOKUP(A24,AUTODIAGNÓSTICO!A17:J77,8,0)</f>
        <v xml:space="preserve">Actualizar los canales de comunicación diferentes a la página web, con la información preparada por la entidad, atendiendo a lo estipulado en el cronograma elaborado anteriormente. </v>
      </c>
      <c r="E24" s="77">
        <f>VLOOKUP(A24,AUTODIAGNÓSTICO!$A$9:$J$69,9,0)</f>
        <v>60</v>
      </c>
      <c r="F24" s="111" t="s">
        <v>310</v>
      </c>
      <c r="G24" s="110" t="s">
        <v>286</v>
      </c>
      <c r="H24" s="49" t="s">
        <v>245</v>
      </c>
      <c r="I24" s="114" t="s">
        <v>278</v>
      </c>
      <c r="J24" s="112" t="s">
        <v>262</v>
      </c>
      <c r="K24" s="113">
        <v>44578</v>
      </c>
      <c r="L24" s="113">
        <v>44585</v>
      </c>
    </row>
    <row r="25" spans="1:12" ht="75" x14ac:dyDescent="0.25">
      <c r="A25" s="48">
        <v>10</v>
      </c>
      <c r="B25" s="49" t="str">
        <f>VLOOKUP(A25,AUTODIAGNÓSTICO!$A$9:$J$69,3,0)</f>
        <v>EJECUTAR</v>
      </c>
      <c r="C25" s="49" t="str">
        <f>VLOOKUP(A25,AUTODIAGNÓSTICO!A18:J78,6,0)</f>
        <v xml:space="preserve">Publicación de la información 
 a través de los diferentes canales de comunicación </v>
      </c>
      <c r="D25" s="49" t="str">
        <f>VLOOKUP(A25,AUTODIAGNÓSTICO!A18:J78,8,0)</f>
        <v>Realizar difusión masiva de los informes de rendición de cuentas, en espacios tales como: medios impresos; emisoras locales etc.</v>
      </c>
      <c r="E25" s="77">
        <f>VLOOKUP(A25,AUTODIAGNÓSTICO!$A$9:$J$69,9,0)</f>
        <v>50</v>
      </c>
      <c r="F25" s="111" t="s">
        <v>310</v>
      </c>
      <c r="G25" s="111" t="s">
        <v>287</v>
      </c>
      <c r="H25" s="49" t="s">
        <v>246</v>
      </c>
      <c r="I25" s="114" t="s">
        <v>278</v>
      </c>
      <c r="J25" s="112" t="s">
        <v>263</v>
      </c>
      <c r="K25" s="113">
        <v>44579</v>
      </c>
      <c r="L25" s="113">
        <v>44624</v>
      </c>
    </row>
    <row r="26" spans="1:12" ht="105" x14ac:dyDescent="0.25">
      <c r="A26" s="48">
        <v>11</v>
      </c>
      <c r="B26" s="49" t="str">
        <f>VLOOKUP(A26,AUTODIAGNÓSTICO!$A$9:$J$69,3,0)</f>
        <v>EJECUTAR</v>
      </c>
      <c r="C26" s="49" t="str">
        <f>VLOOKUP(A26,AUTODIAGNÓSTICO!A19:J79,6,0)</f>
        <v>Preparar los espacios de diálogo</v>
      </c>
      <c r="D26" s="49" t="str">
        <f>VLOOKUP(A26,AUTODIAGNÓSTICO!A19:J79,8,0)</f>
        <v>Definir y organizar los espacios de diálogo de acuerdo a los grupos de interés y temas priorizados.</v>
      </c>
      <c r="E26" s="77">
        <f>VLOOKUP(A26,AUTODIAGNÓSTICO!$A$9:$J$69,9,0)</f>
        <v>60</v>
      </c>
      <c r="F26" s="111" t="s">
        <v>310</v>
      </c>
      <c r="G26" s="111" t="s">
        <v>288</v>
      </c>
      <c r="H26" s="49" t="s">
        <v>247</v>
      </c>
      <c r="I26" s="114" t="s">
        <v>278</v>
      </c>
      <c r="J26" s="112" t="s">
        <v>264</v>
      </c>
      <c r="K26" s="113">
        <v>44580</v>
      </c>
      <c r="L26" s="113">
        <v>44624</v>
      </c>
    </row>
    <row r="27" spans="1:12" ht="120" x14ac:dyDescent="0.25">
      <c r="A27" s="48">
        <v>12</v>
      </c>
      <c r="B27" s="49" t="str">
        <f>VLOOKUP(A27,AUTODIAGNÓSTICO!$A$9:$J$69,3,0)</f>
        <v>EJECUTAR</v>
      </c>
      <c r="C27" s="49" t="str">
        <f>VLOOKUP(A27,AUTODIAGNÓSTICO!A20:J80,6,0)</f>
        <v>Preparar los espacios de diálogo</v>
      </c>
      <c r="D27" s="49" t="str">
        <f>VLOOKUP(A27,AUTODIAGNÓSTICO!A20:J80,8,0)</f>
        <v xml:space="preserve">Definir la metodología que empleará el establecimiento educativo en los espacios de diálogo definidos previamente, para ejecutar la estrategia de rendición de cuentas </v>
      </c>
      <c r="E27" s="77">
        <f>VLOOKUP(A27,AUTODIAGNÓSTICO!$A$9:$J$69,9,0)</f>
        <v>60</v>
      </c>
      <c r="F27" s="111" t="s">
        <v>310</v>
      </c>
      <c r="G27" s="111" t="s">
        <v>289</v>
      </c>
      <c r="H27" s="49" t="s">
        <v>252</v>
      </c>
      <c r="I27" s="114" t="s">
        <v>278</v>
      </c>
      <c r="J27" s="112" t="s">
        <v>265</v>
      </c>
      <c r="K27" s="113">
        <v>44581</v>
      </c>
      <c r="L27" s="113">
        <v>44624</v>
      </c>
    </row>
    <row r="28" spans="1:12" ht="120" x14ac:dyDescent="0.25">
      <c r="A28" s="48">
        <v>13</v>
      </c>
      <c r="B28" s="49" t="str">
        <f>VLOOKUP(A28,AUTODIAGNÓSTICO!$A$9:$J$69,3,0)</f>
        <v>EJECUTAR</v>
      </c>
      <c r="C28" s="49" t="str">
        <f>VLOOKUP(A28,AUTODIAGNÓSTICO!A21:J81,6,0)</f>
        <v>Realizar espacios de diálogo  de rendición de cuentas</v>
      </c>
      <c r="D28" s="49" t="str">
        <f>VLOOKUP(A28,AUTODIAGNÓSTICO!A21:J81,8,0)</f>
        <v>Asegurar el suministro y acceso de información de forma previa  a la comunidad eductiva, los ciudadanos y grupos de valor  convocados, con relación a los temas a tratar en los ejercicios de rendición de cuentas definidos.</v>
      </c>
      <c r="E28" s="77">
        <f>VLOOKUP(A28,AUTODIAGNÓSTICO!$A$9:$J$69,9,0)</f>
        <v>50</v>
      </c>
      <c r="F28" s="111" t="s">
        <v>310</v>
      </c>
      <c r="G28" s="111" t="s">
        <v>298</v>
      </c>
      <c r="H28" s="49" t="s">
        <v>253</v>
      </c>
      <c r="I28" s="114" t="s">
        <v>278</v>
      </c>
      <c r="J28" s="112" t="s">
        <v>266</v>
      </c>
      <c r="K28" s="113">
        <v>44582</v>
      </c>
      <c r="L28" s="113">
        <v>44624</v>
      </c>
    </row>
    <row r="29" spans="1:12" ht="90" x14ac:dyDescent="0.25">
      <c r="A29" s="48">
        <v>14</v>
      </c>
      <c r="B29" s="49" t="str">
        <f>VLOOKUP(A29,AUTODIAGNÓSTICO!$A$9:$J$69,3,0)</f>
        <v>EJECUTAR</v>
      </c>
      <c r="C29" s="49" t="str">
        <f>VLOOKUP(A29,AUTODIAGNÓSTICO!A22:J82,6,0)</f>
        <v>Realizar espacios de diálogo  de rendición de cuentas</v>
      </c>
      <c r="D29" s="49" t="str">
        <f>VLOOKUP(A29,AUTODIAGNÓSTICO!A22:J82,8,0)</f>
        <v>Implementar los canales y mecanismos virtuales que complementarán las acciones de diálogo definidas para la rendición de cuentas sobre temas específicos y para los temas generales.</v>
      </c>
      <c r="E29" s="77">
        <f>VLOOKUP(A29,AUTODIAGNÓSTICO!$A$9:$J$69,9,0)</f>
        <v>50</v>
      </c>
      <c r="F29" s="111" t="s">
        <v>310</v>
      </c>
      <c r="G29" s="111" t="s">
        <v>299</v>
      </c>
      <c r="H29" s="49" t="s">
        <v>25</v>
      </c>
      <c r="I29" s="114" t="s">
        <v>278</v>
      </c>
      <c r="J29" s="111" t="s">
        <v>267</v>
      </c>
      <c r="K29" s="113">
        <v>44583</v>
      </c>
      <c r="L29" s="113">
        <v>44624</v>
      </c>
    </row>
    <row r="30" spans="1:12" ht="120" x14ac:dyDescent="0.25">
      <c r="A30" s="48">
        <v>15</v>
      </c>
      <c r="B30" s="49" t="str">
        <f>VLOOKUP(A30,AUTODIAGNÓSTICO!$A$9:$J$69,3,0)</f>
        <v>EJECUTAR</v>
      </c>
      <c r="C30" s="49" t="str">
        <f>VLOOKUP(A30,AUTODIAGNÓSTICO!A23:J83,6,0)</f>
        <v>Realizar espacios de diálogo  de rendición de cuentas</v>
      </c>
      <c r="D30" s="49" t="str">
        <f>VLOOKUP(A30,AUTODIAGNÓSTICO!A23:J83,8,0)</f>
        <v>Diseñar la metodología de diálogo para cada evento de rendición de cuentas que garantice la intervención de la comuniudad eductiva, los ciudadanos y grupos de interés con su evaluación y propuestas a las mejoras de la gestión.</v>
      </c>
      <c r="E30" s="77">
        <f>VLOOKUP(A30,AUTODIAGNÓSTICO!$A$9:$J$69,9,0)</f>
        <v>50</v>
      </c>
      <c r="F30" s="111" t="s">
        <v>310</v>
      </c>
      <c r="G30" s="111" t="s">
        <v>300</v>
      </c>
      <c r="H30" s="49" t="s">
        <v>28</v>
      </c>
      <c r="I30" s="114" t="s">
        <v>278</v>
      </c>
      <c r="J30" s="112" t="s">
        <v>268</v>
      </c>
      <c r="K30" s="113">
        <v>44584</v>
      </c>
      <c r="L30" s="113">
        <v>44624</v>
      </c>
    </row>
    <row r="31" spans="1:12" ht="90" x14ac:dyDescent="0.25">
      <c r="A31" s="48">
        <v>16</v>
      </c>
      <c r="B31" s="49" t="str">
        <f>VLOOKUP(A31,AUTODIAGNÓSTICO!$A$9:$J$69,3,0)</f>
        <v>EJECUTAR</v>
      </c>
      <c r="C31" s="49" t="str">
        <f>VLOOKUP(A31,AUTODIAGNÓSTICO!A24:J84,6,0)</f>
        <v>Realizar espacios de diálogo  de rendición de cuentas</v>
      </c>
      <c r="D31" s="49" t="str">
        <f>VLOOKUP(A31,AUTODIAGNÓSTICO!A24:J84,8,0)</f>
        <v>Publicar el cronograma para la inscripción de propuestas por parte de la comunidad educativa, los ciudadanos y grupos de interés, 10 días antes del evento.</v>
      </c>
      <c r="E31" s="77">
        <f>VLOOKUP(A31,AUTODIAGNÓSTICO!$A$9:$J$69,9,0)</f>
        <v>60</v>
      </c>
      <c r="F31" s="111" t="s">
        <v>310</v>
      </c>
      <c r="G31" s="111" t="s">
        <v>301</v>
      </c>
      <c r="H31" s="49" t="s">
        <v>254</v>
      </c>
      <c r="I31" s="114" t="s">
        <v>278</v>
      </c>
      <c r="J31" s="112" t="s">
        <v>269</v>
      </c>
      <c r="K31" s="113">
        <v>44585</v>
      </c>
      <c r="L31" s="113">
        <v>44624</v>
      </c>
    </row>
    <row r="32" spans="1:12" ht="75" x14ac:dyDescent="0.25">
      <c r="A32" s="48">
        <v>17</v>
      </c>
      <c r="B32" s="49" t="str">
        <f>VLOOKUP(A32,AUTODIAGNÓSTICO!$A$9:$J$69,3,0)</f>
        <v>EJECUTAR</v>
      </c>
      <c r="C32" s="49" t="str">
        <f>VLOOKUP(A32,AUTODIAGNÓSTICO!A25:J85,6,0)</f>
        <v>Realizar espacios de diálogo  de rendición de cuentas</v>
      </c>
      <c r="D32" s="49" t="str">
        <f>VLOOKUP(A32,AUTODIAGNÓSTICO!A25:J85,8,0)</f>
        <v>Recibir y analizar las propuestas para abrir el espacio de participación por parte de la comunidad, los ciudadanos y grupos de interés</v>
      </c>
      <c r="E32" s="77">
        <f>VLOOKUP(A32,AUTODIAGNÓSTICO!$A$9:$J$69,9,0)</f>
        <v>50</v>
      </c>
      <c r="F32" s="111" t="s">
        <v>310</v>
      </c>
      <c r="G32" s="110" t="s">
        <v>302</v>
      </c>
      <c r="H32" s="49" t="s">
        <v>255</v>
      </c>
      <c r="I32" s="114" t="s">
        <v>278</v>
      </c>
      <c r="J32" s="112" t="s">
        <v>270</v>
      </c>
      <c r="K32" s="113">
        <v>44586</v>
      </c>
      <c r="L32" s="113">
        <v>44624</v>
      </c>
    </row>
    <row r="33" spans="1:12" ht="75" x14ac:dyDescent="0.25">
      <c r="A33" s="48">
        <v>18</v>
      </c>
      <c r="B33" s="49" t="str">
        <f>VLOOKUP(A33,AUTODIAGNÓSTICO!$A$9:$J$69,3,0)</f>
        <v>EJECUTAR</v>
      </c>
      <c r="C33" s="49" t="str">
        <f>VLOOKUP(A33,AUTODIAGNÓSTICO!A26:J86,6,0)</f>
        <v>Realizar espacios de diálogo  de rendición de cuentas</v>
      </c>
      <c r="D33" s="49" t="str">
        <f>VLOOKUP(A33,AUTODIAGNÓSTICO!A26:J86,8,0)</f>
        <v xml:space="preserve">Diligenciar el formato interno de reporte de los resultados obtenidos en el ejercicio. </v>
      </c>
      <c r="E33" s="77">
        <f>VLOOKUP(A33,AUTODIAGNÓSTICO!$A$9:$J$69,9,0)</f>
        <v>50</v>
      </c>
      <c r="F33" s="111" t="s">
        <v>310</v>
      </c>
      <c r="G33" s="110" t="s">
        <v>303</v>
      </c>
      <c r="H33" s="49" t="s">
        <v>256</v>
      </c>
      <c r="I33" s="114" t="s">
        <v>278</v>
      </c>
      <c r="J33" s="112" t="s">
        <v>264</v>
      </c>
      <c r="K33" s="113">
        <v>44587</v>
      </c>
      <c r="L33" s="113">
        <v>44624</v>
      </c>
    </row>
    <row r="34" spans="1:12" ht="105" x14ac:dyDescent="0.25">
      <c r="A34" s="48">
        <v>19</v>
      </c>
      <c r="B34" s="49" t="str">
        <f>VLOOKUP(A34,AUTODIAGNÓSTICO!$A$9:$J$69,3,0)</f>
        <v>VERIFICAR</v>
      </c>
      <c r="C34" s="49" t="str">
        <f>VLOOKUP(A34,AUTODIAGNÓSTICO!A27:J87,6,0)</f>
        <v>Cuantificar el impacto de las acciones de rendición de cuentas para divulgarlos a la ciudadanía</v>
      </c>
      <c r="D34" s="49" t="str">
        <f>VLOOKUP(A34,AUTODIAGNÓSTICO!A27:J87,8,0)</f>
        <v>Analizar las evaluaciones, recomendaciones u objeciones recibidas en el espacio de diálogo para la rendición de cuentas,</v>
      </c>
      <c r="E34" s="77">
        <f>VLOOKUP(A34,AUTODIAGNÓSTICO!$A$9:$J$69,9,0)</f>
        <v>50</v>
      </c>
      <c r="F34" s="111" t="s">
        <v>310</v>
      </c>
      <c r="G34" s="111" t="s">
        <v>304</v>
      </c>
      <c r="H34" s="49" t="s">
        <v>257</v>
      </c>
      <c r="I34" s="114" t="s">
        <v>278</v>
      </c>
      <c r="J34" s="111" t="s">
        <v>271</v>
      </c>
      <c r="K34" s="113">
        <v>44588</v>
      </c>
      <c r="L34" s="113">
        <v>44624</v>
      </c>
    </row>
    <row r="35" spans="1:12" ht="255" x14ac:dyDescent="0.25">
      <c r="A35" s="48">
        <v>20</v>
      </c>
      <c r="B35" s="49" t="str">
        <f>VLOOKUP(A35,AUTODIAGNÓSTICO!$A$9:$J$69,3,0)</f>
        <v>VERIFICAR</v>
      </c>
      <c r="C35" s="49" t="str">
        <f>VLOOKUP(A35,AUTODIAGNÓSTICO!A28:J88,6,0)</f>
        <v>Cuantificar el impacto de las acciones de rendición de cuentas para divulgarlos a la ciudadanía</v>
      </c>
      <c r="D35" s="49" t="str">
        <f>VLOOKUP(A35,AUTODIAGNÓSTICO!A28:J88,8,0)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35" s="77">
        <f>VLOOKUP(A35,AUTODIAGNÓSTICO!$A$9:$J$69,9,0)</f>
        <v>50</v>
      </c>
      <c r="F35" s="111" t="s">
        <v>310</v>
      </c>
      <c r="G35" s="111" t="s">
        <v>305</v>
      </c>
      <c r="H35" s="49" t="s">
        <v>258</v>
      </c>
      <c r="I35" s="114" t="s">
        <v>278</v>
      </c>
      <c r="J35" s="112" t="s">
        <v>272</v>
      </c>
      <c r="K35" s="113">
        <v>44589</v>
      </c>
      <c r="L35" s="113">
        <v>44624</v>
      </c>
    </row>
    <row r="36" spans="1:12" ht="120" x14ac:dyDescent="0.25">
      <c r="A36" s="48">
        <v>21</v>
      </c>
      <c r="B36" s="49" t="str">
        <f>VLOOKUP(A36,AUTODIAGNÓSTICO!$A$9:$J$69,3,0)</f>
        <v>VERIFICAR</v>
      </c>
      <c r="C36" s="49" t="str">
        <f>VLOOKUP(A36,AUTODIAGNÓSTICO!A29:J89,6,0)</f>
        <v>Cuantificar el impacto de las acciones de rendición de cuentas para divulgarlos a la ciudadanía</v>
      </c>
      <c r="D36" s="49" t="str">
        <f>VLOOKUP(A36,AUTODIAGNÓSTICO!A29:J89,8,0)</f>
        <v>Formular, previa evaluación por parte de los responsables, planes de mejoramiento a la gestión institucional a partir de las observaciones, propuestas y recomendaciones ciudadanas.</v>
      </c>
      <c r="E36" s="77">
        <f>VLOOKUP(A36,AUTODIAGNÓSTICO!$A$9:$J$69,9,0)</f>
        <v>50</v>
      </c>
      <c r="F36" s="110" t="s">
        <v>311</v>
      </c>
      <c r="G36" s="111" t="s">
        <v>306</v>
      </c>
      <c r="H36" s="49" t="s">
        <v>248</v>
      </c>
      <c r="I36" s="114" t="s">
        <v>278</v>
      </c>
      <c r="J36" s="111" t="s">
        <v>231</v>
      </c>
      <c r="K36" s="113">
        <v>44590</v>
      </c>
      <c r="L36" s="113">
        <v>44838</v>
      </c>
    </row>
    <row r="37" spans="1:12" ht="150" x14ac:dyDescent="0.25">
      <c r="A37" s="48">
        <v>22</v>
      </c>
      <c r="B37" s="49" t="str">
        <f>VLOOKUP(A37,AUTODIAGNÓSTICO!$A$9:$J$69,3,0)</f>
        <v>VERIFICAR</v>
      </c>
      <c r="C37" s="49" t="str">
        <f>VLOOKUP(A37,AUTODIAGNÓSTICO!A30:J90,6,0)</f>
        <v>Cuantificar el impacto de las acciones de rendición de cuentas para divulgarlos a la ciudadanía</v>
      </c>
      <c r="D37" s="49" t="str">
        <f>VLOOKUP(A37,AUTODIAGNÓSTICO!A30:J90,8,0)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37" s="77">
        <f>VLOOKUP(A37,AUTODIAGNÓSTICO!$A$9:$J$69,9,0)</f>
        <v>45</v>
      </c>
      <c r="F37" s="110" t="s">
        <v>311</v>
      </c>
      <c r="G37" s="111" t="s">
        <v>297</v>
      </c>
      <c r="H37" s="49" t="s">
        <v>240</v>
      </c>
      <c r="I37" s="114" t="s">
        <v>278</v>
      </c>
      <c r="J37" s="111" t="s">
        <v>267</v>
      </c>
      <c r="K37" s="113">
        <v>44591</v>
      </c>
      <c r="L37" s="113">
        <v>44838</v>
      </c>
    </row>
    <row r="38" spans="1:12" ht="105" x14ac:dyDescent="0.25">
      <c r="A38" s="48">
        <v>23</v>
      </c>
      <c r="B38" s="49" t="str">
        <f>VLOOKUP(A38,AUTODIAGNÓSTICO!$A$9:$J$69,3,0)</f>
        <v>VERIFICAR</v>
      </c>
      <c r="C38" s="49" t="str">
        <f>VLOOKUP(A38,AUTODIAGNÓSTICO!A31:J91,6,0)</f>
        <v>Cuantificar el impacto de las acciones de rendición de cuentas para divulgarlos a la ciudadanía</v>
      </c>
      <c r="D38" s="49" t="str">
        <f>VLOOKUP(A38,AUTODIAGNÓSTICO!A31:J91,8,0)</f>
        <v>Recopilar recomendaciones y sugerencias de los servidores públicos y ciudadanía a las actividades de capacitación, garantizando la cualificación de futuras actividades.</v>
      </c>
      <c r="E38" s="77">
        <f>VLOOKUP(A38,AUTODIAGNÓSTICO!$A$9:$J$69,9,0)</f>
        <v>50</v>
      </c>
      <c r="F38" s="110" t="s">
        <v>311</v>
      </c>
      <c r="G38" s="110" t="s">
        <v>296</v>
      </c>
      <c r="H38" s="49" t="s">
        <v>239</v>
      </c>
      <c r="I38" s="114" t="s">
        <v>278</v>
      </c>
      <c r="J38" s="112" t="s">
        <v>273</v>
      </c>
      <c r="K38" s="113">
        <v>44592</v>
      </c>
      <c r="L38" s="113">
        <v>44838</v>
      </c>
    </row>
    <row r="39" spans="1:12" ht="120" x14ac:dyDescent="0.25">
      <c r="A39" s="48">
        <v>24</v>
      </c>
      <c r="B39" s="49" t="str">
        <f>VLOOKUP(A39,AUTODIAGNÓSTICO!$A$9:$J$69,3,0)</f>
        <v>VERIFICAR</v>
      </c>
      <c r="C39" s="49" t="str">
        <f>VLOOKUP(A39,AUTODIAGNÓSTICO!A32:J92,6,0)</f>
        <v>Cuantificar el impacto de las acciones de rendición de cuentas para divulgarlos a la ciudadanía</v>
      </c>
      <c r="D39" s="49" t="str">
        <f>VLOOKUP(A39,AUTODIAGNÓSTICO!A32:J92,8,0)</f>
        <v>Analizar las recomendaciones realizadas por los órganos de control frente a los informes de rendición de cuentas y establecer correctivos que optimicen la gestión y faciliten el cumplimiento de las metas del plan  institucional.</v>
      </c>
      <c r="E39" s="77">
        <f>VLOOKUP(A39,AUTODIAGNÓSTICO!$A$9:$J$69,9,0)</f>
        <v>45</v>
      </c>
      <c r="F39" s="110" t="s">
        <v>311</v>
      </c>
      <c r="G39" s="111" t="s">
        <v>295</v>
      </c>
      <c r="H39" s="49" t="s">
        <v>238</v>
      </c>
      <c r="I39" s="114" t="s">
        <v>278</v>
      </c>
      <c r="J39" s="112" t="s">
        <v>265</v>
      </c>
      <c r="K39" s="113">
        <v>44593</v>
      </c>
      <c r="L39" s="113">
        <v>44838</v>
      </c>
    </row>
    <row r="40" spans="1:12" ht="105" x14ac:dyDescent="0.25">
      <c r="A40" s="48">
        <v>25</v>
      </c>
      <c r="B40" s="49" t="str">
        <f>VLOOKUP(A40,AUTODIAGNÓSTICO!$A$9:$J$69,3,0)</f>
        <v>VERIFICAR</v>
      </c>
      <c r="C40" s="49" t="str">
        <f>VLOOKUP(A40,AUTODIAGNÓSTICO!A33:J93,6,0)</f>
        <v>Cuantificar el impacto de las acciones de rendición de cuentas para divulgarlos a la ciudadanía</v>
      </c>
      <c r="D40" s="49" t="str">
        <f>VLOOKUP(A40,AUTODIAGNÓSTICO!A33:J93,8,0)</f>
        <v>Analizar las recomendaciones derivadas de cada espacio de diálogo y establecer correctivos que optimicen la gestión y faciliten el cumplimiento de las metas del plan  institucional.</v>
      </c>
      <c r="E40" s="77">
        <f>VLOOKUP(A40,AUTODIAGNÓSTICO!$A$9:$J$69,9,0)</f>
        <v>50</v>
      </c>
      <c r="F40" s="110" t="s">
        <v>311</v>
      </c>
      <c r="G40" s="111" t="s">
        <v>294</v>
      </c>
      <c r="H40" s="49" t="s">
        <v>237</v>
      </c>
      <c r="I40" s="114" t="s">
        <v>278</v>
      </c>
      <c r="J40" s="112" t="s">
        <v>274</v>
      </c>
      <c r="K40" s="113">
        <v>44594</v>
      </c>
      <c r="L40" s="113">
        <v>44838</v>
      </c>
    </row>
    <row r="41" spans="1:12" ht="120" x14ac:dyDescent="0.25">
      <c r="A41" s="48">
        <v>26</v>
      </c>
      <c r="B41" s="49" t="str">
        <f>VLOOKUP(A41,AUTODIAGNÓSTICO!$A$9:$J$69,3,0)</f>
        <v>VERIFICAR</v>
      </c>
      <c r="C41" s="49" t="str">
        <f>VLOOKUP(A41,AUTODIAGNÓSTICO!A34:J94,6,0)</f>
        <v>Cuantificar el impacto de las acciones de rendición de cuentas para divulgarlos a la ciudadanía</v>
      </c>
      <c r="D41" s="49" t="str">
        <f>VLOOKUP(A41,AUTODIAGNÓSTICO!A34:J94,8,0)</f>
        <v>Evaluar y verificar los resultados de la implementación de la estrategia de rendición de cuentas, valorando el cumplimiento de las metas definidas frente al reto y objetivos de la estrategia.</v>
      </c>
      <c r="E41" s="77">
        <f>VLOOKUP(A41,AUTODIAGNÓSTICO!$A$9:$J$69,9,0)</f>
        <v>50</v>
      </c>
      <c r="F41" s="110" t="s">
        <v>311</v>
      </c>
      <c r="G41" s="111" t="s">
        <v>293</v>
      </c>
      <c r="H41" s="49" t="s">
        <v>236</v>
      </c>
      <c r="I41" s="114" t="s">
        <v>278</v>
      </c>
      <c r="J41" s="112" t="s">
        <v>265</v>
      </c>
      <c r="K41" s="113">
        <v>44595</v>
      </c>
      <c r="L41" s="113">
        <v>44838</v>
      </c>
    </row>
    <row r="42" spans="1:12" ht="105" x14ac:dyDescent="0.25">
      <c r="A42" s="48">
        <v>27</v>
      </c>
      <c r="B42" s="49" t="str">
        <f>VLOOKUP(A42,AUTODIAGNÓSTICO!$A$9:$J$69,3,0)</f>
        <v>ACTUAR</v>
      </c>
      <c r="C42" s="49" t="str">
        <f>VLOOKUP(A42,AUTODIAGNÓSTICO!A35:J95,6,0)</f>
        <v>Establecer acciones de mejora del proceso de rendición de cuenta</v>
      </c>
      <c r="D42" s="49" t="str">
        <f>VLOOKUP(A42,AUTODIAGNÓSTICO!A35:J95,8,0)</f>
        <v>Elaborar el plan de acción que permita mejorar el proceso de rendición de cuentas</v>
      </c>
      <c r="E42" s="77">
        <f>VLOOKUP(A42,AUTODIAGNÓSTICO!$A$9:$J$69,9,0)</f>
        <v>60</v>
      </c>
      <c r="F42" s="110" t="s">
        <v>311</v>
      </c>
      <c r="G42" s="111" t="s">
        <v>292</v>
      </c>
      <c r="H42" s="49" t="s">
        <v>235</v>
      </c>
      <c r="I42" s="114" t="s">
        <v>278</v>
      </c>
      <c r="J42" s="111" t="s">
        <v>275</v>
      </c>
      <c r="K42" s="113">
        <v>44596</v>
      </c>
      <c r="L42" s="113">
        <v>44838</v>
      </c>
    </row>
    <row r="43" spans="1:12" ht="105" x14ac:dyDescent="0.25">
      <c r="A43" s="48">
        <v>28</v>
      </c>
      <c r="B43" s="49" t="str">
        <f>VLOOKUP(A43,AUTODIAGNÓSTICO!$A$9:$J$69,3,0)</f>
        <v>ACTUAR</v>
      </c>
      <c r="C43" s="49" t="str">
        <f>VLOOKUP(A43,AUTODIAGNÓSTICO!A36:J96,6,0)</f>
        <v>Establecer acciones de mejora del proceso de rendición de cuenta</v>
      </c>
      <c r="D43" s="49" t="str">
        <f>VLOOKUP(A43,AUTODIAGNÓSTICO!A36:J96,8,0)</f>
        <v>Garantizar la aplicación de mecanismos internos de mejora y atender los requerimientos de la Secretaría de Educación y  control externo como resultados de los ejercicios de rendición de cuentas.</v>
      </c>
      <c r="E43" s="77">
        <f>VLOOKUP(A43,AUTODIAGNÓSTICO!$A$9:$J$69,9,0)</f>
        <v>55</v>
      </c>
      <c r="F43" s="110" t="s">
        <v>311</v>
      </c>
      <c r="G43" s="111" t="s">
        <v>291</v>
      </c>
      <c r="H43" s="49" t="s">
        <v>234</v>
      </c>
      <c r="I43" s="114" t="s">
        <v>278</v>
      </c>
      <c r="J43" s="112" t="s">
        <v>276</v>
      </c>
      <c r="K43" s="113">
        <v>44597</v>
      </c>
      <c r="L43" s="113">
        <v>44838</v>
      </c>
    </row>
    <row r="44" spans="1:12" ht="120" x14ac:dyDescent="0.25">
      <c r="A44" s="48">
        <v>29</v>
      </c>
      <c r="B44" s="49" t="str">
        <f>VLOOKUP(A44,AUTODIAGNÓSTICO!$A$9:$J$69,3,0)</f>
        <v>ACTUAR</v>
      </c>
      <c r="C44" s="49" t="str">
        <f>VLOOKUP(A44,AUTODIAGNÓSTICO!A37:J97,6,0)</f>
        <v>Establecer acciones de mejora del proceso de rendición de cuenta</v>
      </c>
      <c r="D44" s="49" t="str">
        <f>VLOOKUP(A44,AUTODIAGNÓSTICO!A37:J97,8,0)</f>
        <v>Documentar las buenas prácticas del establecimiento educativo en materia de espacios de diálogo para la rendición de cuentas y  sistematizarlas como insumo para la formulación de nuevas estrategias de rendición de cuentas.</v>
      </c>
      <c r="E44" s="77">
        <f>VLOOKUP(A44,AUTODIAGNÓSTICO!$A$9:$J$69,9,0)</f>
        <v>60</v>
      </c>
      <c r="F44" s="110" t="s">
        <v>311</v>
      </c>
      <c r="G44" s="111" t="s">
        <v>290</v>
      </c>
      <c r="H44" s="110" t="s">
        <v>233</v>
      </c>
      <c r="I44" s="114" t="s">
        <v>278</v>
      </c>
      <c r="J44" s="111" t="s">
        <v>277</v>
      </c>
      <c r="K44" s="113">
        <v>44598</v>
      </c>
      <c r="L44" s="113">
        <v>44838</v>
      </c>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2022-03-24T04:54:06Z</cp:lastPrinted>
  <dcterms:created xsi:type="dcterms:W3CDTF">2021-11-16T13:51:36Z</dcterms:created>
  <dcterms:modified xsi:type="dcterms:W3CDTF">2022-10-30T21:27:59Z</dcterms:modified>
</cp:coreProperties>
</file>