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AUDIENCIA PUBLICA RENDICION CUENTAS 2021\"/>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B16" i="4" s="1"/>
  <c r="F132" i="2"/>
  <c r="D132" i="2"/>
  <c r="D105" i="2"/>
  <c r="E85" i="2"/>
  <c r="E84" i="2"/>
  <c r="E83" i="2"/>
  <c r="E82" i="2"/>
  <c r="E81" i="2"/>
  <c r="E16" i="4" l="1"/>
  <c r="D16" i="4"/>
  <c r="C16" i="4"/>
  <c r="A17" i="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D17" i="4" s="1"/>
  <c r="E17" i="4" l="1"/>
  <c r="B17" i="4"/>
  <c r="C17" i="4"/>
  <c r="A25" i="1"/>
  <c r="A26" i="1" l="1"/>
  <c r="A27" i="1" l="1"/>
  <c r="A28" i="1" l="1"/>
  <c r="A29" i="1" l="1"/>
  <c r="A30" i="1" l="1"/>
  <c r="A31" i="1" l="1"/>
  <c r="A32" i="1" l="1"/>
  <c r="A33" i="1" l="1"/>
  <c r="A34" i="1" l="1"/>
  <c r="A35" i="1" l="1"/>
  <c r="A36" i="1" l="1"/>
  <c r="A37" i="1" l="1"/>
  <c r="A38" i="1" l="1"/>
  <c r="A39" i="1" l="1"/>
  <c r="C18" i="4" s="1"/>
  <c r="B18" i="4"/>
  <c r="A40" i="1"/>
  <c r="E18" i="4" l="1"/>
  <c r="D18" i="4"/>
  <c r="A41" i="1"/>
  <c r="A42" i="1" l="1"/>
  <c r="A43" i="1" l="1"/>
  <c r="A44" i="1" l="1"/>
  <c r="D19" i="4" s="1"/>
  <c r="B19" i="4"/>
  <c r="E19" i="4" l="1"/>
  <c r="C19" i="4"/>
  <c r="A45" i="1"/>
  <c r="A46" i="1"/>
  <c r="A47" i="1" l="1"/>
  <c r="A48" i="1" l="1"/>
  <c r="A49" i="1" s="1"/>
  <c r="A50" i="1" l="1"/>
  <c r="A51" i="1" l="1"/>
  <c r="A52" i="1" l="1"/>
  <c r="A53" i="1" l="1"/>
  <c r="A54" i="1" l="1"/>
  <c r="A55" i="1" l="1"/>
  <c r="A56" i="1" l="1"/>
  <c r="A57" i="1" l="1"/>
  <c r="A58" i="1" l="1"/>
  <c r="A59" i="1" l="1"/>
  <c r="A60" i="1" l="1"/>
  <c r="A61" i="1" l="1"/>
  <c r="A62" i="1" l="1"/>
  <c r="A63" i="1" l="1"/>
  <c r="A64" i="1" l="1"/>
  <c r="A65" i="1" l="1"/>
  <c r="A66" i="1" l="1"/>
  <c r="B20" i="4" s="1"/>
  <c r="C20" i="4" l="1"/>
  <c r="D20" i="4"/>
  <c r="E20" i="4"/>
  <c r="A67" i="1"/>
  <c r="A68" i="1" l="1"/>
  <c r="A69" i="1" l="1"/>
  <c r="E21" i="4" s="1"/>
  <c r="D21" i="4" l="1"/>
  <c r="B21" i="4"/>
  <c r="C21" i="4"/>
  <c r="B22" i="4"/>
  <c r="D31" i="4"/>
  <c r="D22" i="4"/>
  <c r="C22" i="4"/>
  <c r="B23" i="4"/>
  <c r="D23" i="4"/>
  <c r="C23" i="4"/>
  <c r="D24" i="4"/>
  <c r="C24" i="4"/>
  <c r="B24" i="4"/>
  <c r="B25" i="4"/>
  <c r="C25" i="4"/>
  <c r="D25" i="4"/>
  <c r="B27" i="4"/>
  <c r="C26" i="4"/>
  <c r="B26" i="4"/>
  <c r="D26" i="4"/>
  <c r="C28" i="4"/>
  <c r="D27" i="4"/>
  <c r="C27" i="4"/>
  <c r="D28" i="4"/>
  <c r="C30" i="4"/>
  <c r="C29" i="4"/>
  <c r="D29" i="4"/>
  <c r="D30" i="4"/>
  <c r="D32" i="4"/>
  <c r="C31" i="4"/>
  <c r="C44" i="4"/>
  <c r="C32" i="4"/>
  <c r="C33" i="4"/>
  <c r="D33" i="4"/>
  <c r="D34" i="4"/>
  <c r="C34" i="4"/>
  <c r="C35" i="4"/>
  <c r="D35" i="4"/>
  <c r="C36" i="4"/>
  <c r="D36" i="4"/>
  <c r="D37" i="4"/>
  <c r="C37" i="4"/>
  <c r="C38" i="4"/>
  <c r="D38" i="4"/>
  <c r="C39" i="4"/>
  <c r="D39" i="4"/>
  <c r="D40" i="4"/>
  <c r="C40" i="4"/>
  <c r="C41" i="4"/>
  <c r="D41" i="4"/>
  <c r="D42" i="4"/>
  <c r="C42" i="4"/>
  <c r="D43" i="4"/>
  <c r="C43" i="4"/>
  <c r="D44" i="4"/>
  <c r="C74" i="4"/>
  <c r="C45" i="4"/>
  <c r="D45" i="4"/>
  <c r="C46" i="4"/>
  <c r="D47" i="4"/>
  <c r="D46" i="4"/>
  <c r="C47" i="4"/>
  <c r="D49" i="4"/>
  <c r="C48" i="4"/>
  <c r="D48" i="4"/>
  <c r="C49" i="4"/>
  <c r="D50" i="4"/>
  <c r="C50" i="4"/>
  <c r="D51" i="4"/>
  <c r="C51" i="4"/>
  <c r="C52" i="4"/>
  <c r="D53" i="4"/>
  <c r="D52" i="4"/>
  <c r="C53" i="4"/>
  <c r="D55" i="4"/>
  <c r="C54" i="4"/>
  <c r="D54" i="4"/>
  <c r="C55" i="4"/>
  <c r="C56" i="4"/>
  <c r="D56" i="4"/>
  <c r="D58" i="4"/>
  <c r="D57" i="4"/>
  <c r="C57" i="4"/>
  <c r="C58" i="4"/>
  <c r="D59" i="4"/>
  <c r="C59" i="4"/>
  <c r="D61" i="4"/>
  <c r="D60" i="4"/>
  <c r="C60" i="4"/>
  <c r="C61" i="4"/>
  <c r="C63" i="4"/>
  <c r="C62" i="4"/>
  <c r="D62" i="4"/>
  <c r="D63" i="4"/>
  <c r="D64" i="4"/>
  <c r="C64" i="4"/>
  <c r="C65" i="4"/>
  <c r="D65" i="4"/>
  <c r="C67" i="4"/>
  <c r="D66" i="4"/>
  <c r="C66" i="4"/>
  <c r="D67" i="4"/>
  <c r="D68" i="4"/>
  <c r="C68" i="4"/>
  <c r="C69" i="4"/>
  <c r="D69" i="4"/>
  <c r="C70" i="4"/>
  <c r="D71" i="4"/>
  <c r="D70" i="4"/>
  <c r="C72" i="4"/>
  <c r="C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<sst xmlns="http://schemas.openxmlformats.org/spreadsheetml/2006/main" count="461" uniqueCount="294">
  <si>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</si>
  <si>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</si>
  <si>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</si>
  <si>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</si>
  <si>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</si>
  <si>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</si>
  <si>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</si>
  <si>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</si>
  <si>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</si>
  <si>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</si>
  <si>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</si>
  <si>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</si>
  <si>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</si>
  <si>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</si>
  <si>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</si>
  <si>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</si>
  <si>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</si>
  <si>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</si>
  <si>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</si>
  <si>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</si>
  <si>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</si>
  <si>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</si>
  <si>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</si>
  <si>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</si>
  <si>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</si>
  <si>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</si>
  <si>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</si>
  <si>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</si>
  <si>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</si>
  <si>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</si>
  <si>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</si>
  <si>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</si>
  <si>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</si>
  <si>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</si>
  <si>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</si>
  <si>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</si>
  <si>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</si>
  <si>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</si>
  <si>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</si>
  <si>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</si>
  <si>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</si>
  <si>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</si>
  <si>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</si>
  <si>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</si>
  <si>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</si>
  <si>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</si>
  <si>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</si>
  <si>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</si>
  <si>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</si>
  <si>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</si>
  <si>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</si>
  <si>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</si>
  <si>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</si>
  <si>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</si>
  <si>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</si>
  <si>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</si>
  <si>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</si>
  <si>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</si>
  <si>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</si>
  <si>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</si>
  <si>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</si>
  <si>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</si>
  <si>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</si>
  <si>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</si>
  <si>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</si>
  <si>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</si>
  <si>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</si>
  <si>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</si>
  <si>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</si>
  <si>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</si>
  <si>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</si>
  <si>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</si>
  <si>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</si>
  <si>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</si>
  <si>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</si>
  <si>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</si>
  <si>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</si>
  <si>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</si>
  <si>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</si>
  <si>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</si>
  <si>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</si>
  <si>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</si>
  <si>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</si>
  <si>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</si>
  <si>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</si>
  <si>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</si>
  <si>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</si>
  <si>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</si>
  <si>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</si>
  <si>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</si>
  <si>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</si>
  <si>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</si>
  <si>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</si>
  <si>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</si>
  <si>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</si>
  <si>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</si>
  <si>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</si>
  <si>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</si>
  <si>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</si>
  <si>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</si>
  <si>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</si>
  <si>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</si>
  <si>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</si>
  <si>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</si>
  <si>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</si>
  <si>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</si>
  <si>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</si>
  <si>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</si>
  <si>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</si>
  <si>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</si>
  <si>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</si>
  <si>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</si>
  <si>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</si>
  <si>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</si>
  <si>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</si>
  <si>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</si>
  <si>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</si>
  <si>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</si>
  <si>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</si>
  <si>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</si>
  <si>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</si>
  <si>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</si>
  <si>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</si>
  <si>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</si>
  <si>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</si>
  <si>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</si>
  <si>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</si>
  <si>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</si>
  <si>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</si>
  <si>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</si>
  <si>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</si>
  <si>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</si>
  <si>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</si>
  <si>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</si>
  <si>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</si>
  <si>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</si>
  <si>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</si>
  <si>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</si>
  <si>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</si>
  <si>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</si>
  <si>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</si>
  <si>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</si>
  <si>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</si>
  <si>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</si>
  <si>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</si>
  <si>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</si>
  <si>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</si>
  <si>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</si>
  <si>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</si>
  <si>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</si>
  <si>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</si>
  <si>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</si>
  <si>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</si>
  <si>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</si>
  <si>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</si>
  <si>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</si>
  <si>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</si>
  <si>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</si>
  <si>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</si>
  <si>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</si>
  <si>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</si>
  <si>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</si>
  <si>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</si>
  <si>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</si>
  <si>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</si>
  <si>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</si>
  <si>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</si>
  <si>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</si>
  <si>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</si>
  <si>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</si>
  <si>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</si>
  <si>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</si>
  <si>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</si>
  <si>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</si>
  <si>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</si>
  <si>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</si>
  <si>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</si>
  <si>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</si>
  <si>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</si>
  <si>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</si>
  <si>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</si>
  <si>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</si>
  <si>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</si>
  <si>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</si>
  <si>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</si>
  <si>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</si>
  <si>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</si>
  <si>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</si>
  <si>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</si>
  <si>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</si>
  <si>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</si>
  <si>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</si>
  <si>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</si>
  <si>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</si>
  <si>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</si>
  <si>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</si>
  <si>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</si>
  <si>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</si>
  <si>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</si>
  <si>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</si>
  <si>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</si>
  <si>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</si>
  <si>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</si>
  <si>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</si>
  <si>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</si>
  <si>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</si>
  <si>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</si>
  <si>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</si>
  <si>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</si>
  <si>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</si>
  <si>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</si>
  <si>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</si>
  <si>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</si>
  <si>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</si>
  <si>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</si>
  <si>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</si>
  <si>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</si>
  <si>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</si>
  <si>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</si>
  <si>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</si>
  <si>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15 DE FEBRERO DE 2022</t>
  </si>
  <si>
    <t>COLEGIO NACIONAL SAN LUIS GONZAGA</t>
  </si>
  <si>
    <t>Se accedio al material de capacitación dispuesto en: https://www.funcionpublica.gov.co/web/murc/como-realiza-el-aprestamiento-para-la-rendicion-de-cuentas</t>
  </si>
  <si>
    <t>Se toma como referente los resultados de la autoevaluación institucional 2021 y el seguimiento al PMI 2021</t>
  </si>
  <si>
    <t>Se programa reunión para cumplir este propósito</t>
  </si>
  <si>
    <t>Se constituye el equipo institucional con presencia del equipo directivo, lideres de área de gestión y funcionarios administrativos, mediante resolución rectoral. Los integrantes ya tienen experiencia en los procesos de rendición de cuentas por los ejercicios realizados en vigencias anteriores.</t>
  </si>
  <si>
    <t>El PMI 2021 y el seguimiento al mismo es un referente importante de este informe de gestión institucional.</t>
  </si>
  <si>
    <t xml:space="preserve">Para la rendición de cuentas se tiene como referencia el Plan Nacional de Desarrollo, el Plan de Desarrollo Departamental, El Plan Educativo Institucional y PMI, </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</si>
  <si>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incluyendo medios de comunicación, para contactarlas e invitarlas a la Audiencia Pública de Rendición de Cuentas, quienes serán los principales interlocutores en este evento.</t>
  </si>
  <si>
    <t>Se tiene claridad sobre la importancia de este mecanismo de control social para favorecer los principios de transparencia, buen gobierno, eficienciay eficacia de la prestación del servicio educativo público en el Colegio San Luis Gonzaga.</t>
  </si>
  <si>
    <t>Se atiende lo orientado por la SED y se incoprpora en la resolución rectoral N° 51 Por la cual se conforma el equipo de apoyo para la rendición de cuentas 2021 y se establece el reglamento para realizar la audiencia pública de rendiciíon de cuentas 2021.</t>
  </si>
  <si>
    <t>Se contemplan los recursos financieros requeridos para la logistica, organización y desarrollo de la audiencia pública de rendición de cuentas 2021</t>
  </si>
  <si>
    <t>Se establece en la resolución rectoral 51 Por la cual se conforma el equipo de apoyo para la rendición de cuentas 2021 y se establece el reglamento para realizar la audiencia pública de rendiciíon de cuentas 2021 y en el plan de acción de la presente matriz.</t>
  </si>
  <si>
    <t>JOSE GREGORIO BAUTISTA RICO</t>
  </si>
  <si>
    <t>Se asignan en la resolución rectoral N° 51, acorde a los perfiles y funciones de los funcionarios que integran el equipo institucional de apoyo para la rendición de cuentas de la vigencia escolar 2021.</t>
  </si>
  <si>
    <t xml:space="preserve">Se estabelce como medios de comunicación: la Emisora Chinácota Estéreo, Carteleras Institucionales, Pagina Web Institucional, Facebook institucional, grupos de WhatsApp y correspondencia escrita. </t>
  </si>
  <si>
    <t>Se utilizará como estrategia pedagógica presentaciones de cada área de gestión (Directiva, académica, Comunitaria, administrativa y financiera) con mini resúmenes didácticos.</t>
  </si>
  <si>
    <t>El técnico operativo - pagador de la institución educativa liderará este momento acorde al manejo presupuestal realizado por la Institución educativa, los registros y las evidencias pertinentes.</t>
  </si>
  <si>
    <t xml:space="preserve">Se enfatizará en COBERTURA (población matriculada, nuevos cupos generados, estudiantes atendidos con estrategias flexibles, estudiantes pertenecientes a poblaciones vulnerables, adultos alfabetizados,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balances, contratación, rendición de cuentas a la Secretaría de Educación y entes de control, etc.). </t>
  </si>
  <si>
    <t>En virtud de la modalidad de estudio en casa y posterior alternancia educativa, los indicadores de quejas y reclamos fueron nulos en la vigencia escolar 2021</t>
  </si>
  <si>
    <t>La Institución Educativa en cabeza del rector adelanta permanente actualización de información en la plataforma enjambre acorde a lo orientado por la SED</t>
  </si>
  <si>
    <t>Se publicará la información en la página web institucional: www.colzaga.edu.co; facebook institucional; emisora chinácota estereo.</t>
  </si>
  <si>
    <t>Se identificaron y se convocó su participación. Se logró la participación de algunos de ellos</t>
  </si>
  <si>
    <t xml:space="preserve">este es el espacio donde se expone el informe en cabeza del señor Rector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presentaciones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con estrategias flexibles, estudiantes pertenecientes a poblaciones vulnerables, adultos alfabetizados,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balances, contratación, rendición de cuentas a la Secretaría de Educación y entes de control, etc.). Todos estos informes con los ajustes y/o modificaciones transitorias a los documentos de política institucional en el marco de la emergencia sanitaria por la covid-19 y la consecuente implementación de la modalidad estudio y aprendizaje en casa y posterior alternancia educativa.
</t>
  </si>
  <si>
    <t>La convocatoria para la Audiencia Pública se realizará con ocho (08) días de antelación a la fecha señalada para la Rendición de Cuentas, en los siguientes medios de comunicación: Emisora Chinácota Estéreo, Carteleras Institucionales, Pagina Web Institucional, Facebook institucional, grupos de WhatsApp y correspondencia escrita. En la Convocatoria se especificará que el informe de gestión que será rendido en la Audiencia pública se encuentra disponible en la Página Web www.colzaga.edu.co e impresos en la Secretaria General de la institución.</t>
  </si>
  <si>
    <t>Se convocan y desarrollan encuentros presenciales, se comparte información a través del grupo de whatsapp rendición de cuentas 2021 y el correo institucional.</t>
  </si>
  <si>
    <t>Por cuestiones de tiempo en la organización y demás compromisos institucionales, se hace 15 días antes, con el compromiso de mejorar este indicador para futuros informes</t>
  </si>
  <si>
    <t>La información de gestión institucional 2021 se encuentra disponible para la comunidad educativa.</t>
  </si>
  <si>
    <t>La inscripción para asistir al evento (Organismos y personas interesadas) se realizará a partir del diecisiete de febrero y hasta el veinticinco de febrero de 2022. Dicha inscripción podrá realizarse telefónicamente en la línea 3214796096 o, por correo electrónico a la dirección electrónica: colzagachinacota@gmail.com</t>
  </si>
  <si>
    <t xml:space="preserve">La inscripción de preguntas tanto de las organizaciones, instituciones, como de la comunidad en general deberá realizarse hasta el día viernes veinticinco (25) de febrero de 2022 a las 11:00 a.m. Para soportar las preguntas se podrán aportar los documentos fundamentales necesarios. </t>
  </si>
  <si>
    <t xml:space="preserve">Para el desarrollo de la Audiencia Pública de Rendición de cuentas, la Institución Educativa Colegio San Luis Gonzaga establece las siguientes condiciones: 
Lugar: Auditorio de la Institución.
Fecha: 28 de febrero de 2022
Hora: 3:00 pm
Duración: la duración de la audiencia pública será máximo de una jornada que se realizará a partir de las 3:00 pm hasta 5.00 pm, con el fin de evitar cortes y deserción de la audiencia.
</t>
  </si>
  <si>
    <t>La convocatoria será pública y abierta, el equipo institucional de apoyo para la rendición de cuentas de la institución, coordinará la logística y recursos físicos necesarios para atender el personal asistente a la Audiencia Pública.</t>
  </si>
  <si>
    <t>Se hará registro de asistentes en la medida en que los participantes ingresen al evento audiencia pública de rendición de cuentas 2021.</t>
  </si>
  <si>
    <t>Se cumplirá ete ejercicio con el liderazgo del equipo institucional de apoyo a la rendición de cuentas 2021</t>
  </si>
  <si>
    <t>Se publicará informe en la pagina web institucional www.colzaga.edu.co y plataforma virtual  enjambre de la SED</t>
  </si>
  <si>
    <t>Se distribuirá entre los participantes un formulario de evaluación de la jornada de rendición de cuentas, con el fin de realizar el mejoramiento en los procesos futuros. Esta sección tendrá una duración máxima de 10 minutos.</t>
  </si>
  <si>
    <t xml:space="preserve">La Institución responderá en forma inmediata las preguntas o inquietudes que se presenten en la audiencia por los ciudadanos. En caso de no ser posible responder en ese momento, la institución se compromete a hacerlo en un tiempo prudencial. </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</si>
  <si>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</si>
  <si>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Los resultados de la audiencia pública de rendición d cuentas 2021, serán considerados en la formulación del PMI 2022</t>
  </si>
  <si>
    <t>Actuar en correspondencia con las orientaciones normativas siempre será una prioridad para esta institución Educativa.</t>
  </si>
  <si>
    <t>No se cuenta con oficina de control interno en la institución Educativa, no obstante se rinde informe a la SED como superior jerarquico.</t>
  </si>
  <si>
    <t>A partir de las experiencias previas y el diligenciamiento de este audiagnóstico se formula el plan de acción para mejorar este proceso institucional.</t>
  </si>
  <si>
    <t>Se asumen las orientaciones ofertadas por la SED para mejorar los procesos institucionales en función de la ruta de mejoramiento académico continuo.</t>
  </si>
  <si>
    <t>Los Resultados de la rendición de cuentas serán consignados mediante MEMORIAS de la AUDIENCIA PUBLICA</t>
  </si>
  <si>
    <t>Continuar el proceso de rendición de cuentas para favorecer los principios de transparencia, buen gobierno, eficiencia yeficacia en la prestación del servicio público educativo del Colegio Nacional san Luis Gonzaga de Chinácota.</t>
  </si>
  <si>
    <t>Informar a la comunidad educativa sobre la gestión institucional alcanzada en la vigencia escolar 2021 resaltando los avances y oportunidades de mejora identificados, escuchando e incorporando sus inquietudes ypropuestas en la ruta de mejoramiento académico institucional.</t>
  </si>
  <si>
    <t>la audiencia pública de rendición de cuentas de la vigencia escolar 2021, permitirá a la institución Educativa Colegio san luis Gonzaga contar con insumos de valor en la ruta de mejoramiento académico continuo definido en el Plan de mejoramiento institucional 2022.</t>
  </si>
  <si>
    <t>Audiencia pública 2021 organizada, desarrollada y evaluada/ acciones de mejora institucional vigencia escolar 2022</t>
  </si>
  <si>
    <t>Realizar el alistamiento y preparación del informe de gestión correspondiente a la vigencia escolar 2021 de la Institución Educativa Colegio San Luis Gonzaga</t>
  </si>
  <si>
    <t>Convocar a los interlocutores y desarrollar la audiencia pública de rendición de cuentas vigencia 2021, conforme a las orientaciones ofertadas por la SED.</t>
  </si>
  <si>
    <t>Consolidar la información arrojada del ejericcio de participación comunitaria en audiencia pública de rendición de cuentas para prever las acciones de mejoramiento institucional y rendir los informes respectivos a las instanciaspertinentes.</t>
  </si>
  <si>
    <t>Al finalizar la vigencia escolar 2022, se habrán promovido reuniones y mesas de trabajo del equipo de calidad de la IE, como ejercicios de dialogo para la rendición de cuentas</t>
  </si>
  <si>
    <t>Reunionesejecutadas/reuniones programadas</t>
  </si>
  <si>
    <t>Intencionar la rendición de cuentas en los encuentros del equipo de calidad para una mayor eficiencia en la prestación del servicio educativo.</t>
  </si>
  <si>
    <t>Autoevaluación institucional 2021, PMI 2022, equipo de calidad IE, evaluación rendición de cuentas 2021</t>
  </si>
  <si>
    <t>Equipo de calidad de la institución Educativa</t>
  </si>
  <si>
    <t>durante la vigencia escolar 2022, se habrán fortalecido los canales virtuales como acción de diálogo para el continuo mejoramiento institucional</t>
  </si>
  <si>
    <t>Informaciones virtuales comunicadas/canales virtuales disponibles para la comunicación con la comunidad educativa</t>
  </si>
  <si>
    <t>Difundir informaciones institucionales a través de la g-suite de google; fomentar la comunicación institucional a través de la página wb www.colzaga.edu.co; hacer uso permanente de las redes sociales de la Institución como facebook y grupos de whatsapp.</t>
  </si>
  <si>
    <t>pagína web www.colzaga.edu.co; facebook san Luis Gonzaga; grupos d whatsapp; Gsuite de google</t>
  </si>
  <si>
    <t>Al finalizar la vigencia escolar 2022, los representantes de los organos del gobierno escolar e instancias de participación habrán participado y presentado aportes al buen funcionamiento de la Institución educativa en sus diferentes a´reas de gestión.</t>
  </si>
  <si>
    <t>Reuniones, diálogo, Participación, toma de decisiones en función del mejoramiento continuo</t>
  </si>
  <si>
    <t>Convocatorias; Actas de reunión; memorias</t>
  </si>
  <si>
    <t>Rector; organos del gobierno escolar</t>
  </si>
  <si>
    <t>la publicación de convocatoria a rendición de cuentas 2022 se presentará con 30 días de anticipación acorde a lo orientado por la SED</t>
  </si>
  <si>
    <t>Publicación de convocatoria a audiencia pública de rendición de cuentas 2022</t>
  </si>
  <si>
    <t>Priorizar la organización de la audiencia pública de rendición de cuentas 2022 en las primeras semanas de desarrollo institucional 2023</t>
  </si>
  <si>
    <t>orientaciones SED; resolución rectoral, actas de reunión</t>
  </si>
  <si>
    <t>Rector; equipo de calidad IE</t>
  </si>
  <si>
    <t>Durante la vigencia escolar 2022, el equipo de calidad de la Institución Educativa realizará evaluación interna del proceso de rendición de cuentas y establecerá acciones de mejora institucional a partir de sus resultados. Del proceso realizado se presentarán los informes respectivos a la secretaria de Educación Departamental, como superior jerárquico.</t>
  </si>
  <si>
    <t>Acciones de mejora implementadas/oportunidades de mejora detectadas</t>
  </si>
  <si>
    <t>Incoprporar en las agendas de reunión del equipo de calidad de la Institución educativa acciones de mejora del proceso de rendición de cuentas</t>
  </si>
  <si>
    <t>Orientaciones SED; actas de reunión</t>
  </si>
  <si>
    <t>Rector, equipo de calidad 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</si>
</sst>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73.571428571428584</c:v>
                </c:pt>
                <c:pt idx="1">
                  <c:v>74.285714285714292</c:v>
                </c:pt>
                <c:pt idx="2">
                  <c:v>71.111111111111114</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76.666666666666671</c:v>
                </c:pt>
                <c:pt idx="2">
                  <c:v>75</c:v>
                </c:pt>
                <c:pt idx="3">
                  <c:v>73.333333333333329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78.571428571428569</c:v>
                </c:pt>
                <c:pt idx="1">
                  <c:v>73.333333333333329</c:v>
                </c:pt>
                <c:pt idx="2">
                  <c:v>70</c:v>
                </c:pt>
                <c:pt idx="3">
                  <c:v>76.666666666666671</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zoomScale="85" zoomScaleNormal="85" workbookViewId="0">
      <selection activeCell="D68" sqref="D68:M68"/>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47" zoomScaleNormal="100" workbookViewId="0">
      <selection activeCell="H44" sqref="H44"/>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220</v>
      </c>
      <c r="I5" s="239" t="s">
        <v>88</v>
      </c>
      <c r="J5" s="239"/>
    </row>
    <row r="6" spans="1:10" s="8" customFormat="1" ht="30.75" customHeight="1" x14ac:dyDescent="0.25">
      <c r="A6" s="51"/>
      <c r="B6" s="226" t="s">
        <v>120</v>
      </c>
      <c r="C6" s="226"/>
      <c r="D6" s="226"/>
      <c r="E6" s="29">
        <v>154172000247</v>
      </c>
      <c r="F6" s="29"/>
      <c r="G6" s="74" t="s">
        <v>62</v>
      </c>
      <c r="H6" s="29" t="s">
        <v>221</v>
      </c>
      <c r="I6" s="244">
        <f>IF(SUM(I9:I69)=0,"",AVERAGE(I9:I69))</f>
        <v>73.278688524590166</v>
      </c>
      <c r="J6" s="244"/>
    </row>
    <row r="7" spans="1:10" s="8" customFormat="1" ht="17.25" customHeight="1" x14ac:dyDescent="0.25">
      <c r="A7" s="51"/>
      <c r="B7" s="226" t="s">
        <v>86</v>
      </c>
      <c r="C7" s="226"/>
      <c r="D7" s="226"/>
      <c r="E7" s="245" t="s">
        <v>233</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73.571428571428584</v>
      </c>
      <c r="E9" s="33" t="s">
        <v>6</v>
      </c>
      <c r="F9" s="70" t="s">
        <v>6</v>
      </c>
      <c r="G9" s="30">
        <f>IF(SUM(I9:I9)=0,"",AVERAGE(I9:I9))</f>
        <v>70</v>
      </c>
      <c r="H9" s="39" t="s">
        <v>92</v>
      </c>
      <c r="I9" s="31">
        <v>70</v>
      </c>
      <c r="J9" s="32" t="s">
        <v>222</v>
      </c>
    </row>
    <row r="10" spans="1:10" s="8" customFormat="1" ht="51" customHeight="1" x14ac:dyDescent="0.25">
      <c r="A10" s="66" t="str">
        <f>IF(I10&lt;61,MAX($A$8:A9)+1,"")</f>
        <v/>
      </c>
      <c r="B10" s="220"/>
      <c r="C10" s="67" t="s">
        <v>4</v>
      </c>
      <c r="D10" s="249"/>
      <c r="E10" s="222" t="s">
        <v>43</v>
      </c>
      <c r="F10" s="71" t="s">
        <v>43</v>
      </c>
      <c r="G10" s="238">
        <f>IF(SUM(I10:I12)=0,"",AVERAGE(I10:I12))</f>
        <v>76.666666666666671</v>
      </c>
      <c r="H10" s="39" t="s">
        <v>89</v>
      </c>
      <c r="I10" s="31">
        <v>80</v>
      </c>
      <c r="J10" s="32" t="s">
        <v>223</v>
      </c>
    </row>
    <row r="11" spans="1:10" s="8" customFormat="1" ht="93" customHeight="1" x14ac:dyDescent="0.25">
      <c r="A11" s="66" t="str">
        <f>IF(I11&lt;61,MAX($A$8:A10)+1,"")</f>
        <v/>
      </c>
      <c r="B11" s="220"/>
      <c r="C11" s="67" t="s">
        <v>4</v>
      </c>
      <c r="D11" s="249"/>
      <c r="E11" s="222"/>
      <c r="F11" s="71" t="s">
        <v>43</v>
      </c>
      <c r="G11" s="236"/>
      <c r="H11" s="39" t="s">
        <v>44</v>
      </c>
      <c r="I11" s="31">
        <v>70</v>
      </c>
      <c r="J11" s="32"/>
    </row>
    <row r="12" spans="1:10" s="8" customFormat="1" ht="32.25" customHeight="1" x14ac:dyDescent="0.25">
      <c r="A12" s="66" t="str">
        <f>IF(I12&lt;61,MAX($A$8:A11)+1,"")</f>
        <v/>
      </c>
      <c r="B12" s="220"/>
      <c r="C12" s="67" t="s">
        <v>4</v>
      </c>
      <c r="D12" s="249"/>
      <c r="E12" s="222"/>
      <c r="F12" s="71" t="s">
        <v>43</v>
      </c>
      <c r="G12" s="237"/>
      <c r="H12" s="39" t="s">
        <v>90</v>
      </c>
      <c r="I12" s="31">
        <v>80</v>
      </c>
      <c r="J12" s="32" t="s">
        <v>224</v>
      </c>
    </row>
    <row r="13" spans="1:10" s="8" customFormat="1" ht="45" customHeight="1" x14ac:dyDescent="0.25">
      <c r="A13" s="66" t="str">
        <f>IF(I13&lt;61,MAX($A$8:A12)+1,"")</f>
        <v/>
      </c>
      <c r="B13" s="220"/>
      <c r="C13" s="67" t="s">
        <v>4</v>
      </c>
      <c r="D13" s="249"/>
      <c r="E13" s="222" t="s">
        <v>45</v>
      </c>
      <c r="F13" s="71" t="s">
        <v>45</v>
      </c>
      <c r="G13" s="238">
        <f>IF(SUM(I13:I14)=0,"",AVERAGE(I13:I14))</f>
        <v>75</v>
      </c>
      <c r="H13" s="39" t="s">
        <v>10</v>
      </c>
      <c r="I13" s="31">
        <v>70</v>
      </c>
      <c r="J13" s="32"/>
    </row>
    <row r="14" spans="1:10" s="8" customFormat="1" ht="30.75" customHeight="1" x14ac:dyDescent="0.25">
      <c r="A14" s="66" t="str">
        <f>IF(I14&lt;61,MAX($A$8:A13)+1,"")</f>
        <v/>
      </c>
      <c r="B14" s="220"/>
      <c r="C14" s="67" t="s">
        <v>4</v>
      </c>
      <c r="D14" s="249"/>
      <c r="E14" s="222"/>
      <c r="F14" s="71" t="s">
        <v>45</v>
      </c>
      <c r="G14" s="237"/>
      <c r="H14" s="39" t="s">
        <v>93</v>
      </c>
      <c r="I14" s="31">
        <v>80</v>
      </c>
      <c r="J14" s="32" t="s">
        <v>225</v>
      </c>
    </row>
    <row r="15" spans="1:10" s="8" customFormat="1" ht="48" customHeight="1" x14ac:dyDescent="0.25">
      <c r="A15" s="66" t="str">
        <f>IF(I15&lt;61,MAX($A$8:A14)+1,"")</f>
        <v/>
      </c>
      <c r="B15" s="220"/>
      <c r="C15" s="67" t="s">
        <v>4</v>
      </c>
      <c r="D15" s="249"/>
      <c r="E15" s="222" t="s">
        <v>46</v>
      </c>
      <c r="F15" s="71" t="s">
        <v>46</v>
      </c>
      <c r="G15" s="235">
        <f>IF(SUM(I15:I20)=0,"",AVERAGE(I15:I20))</f>
        <v>73.333333333333329</v>
      </c>
      <c r="H15" s="39" t="s">
        <v>47</v>
      </c>
      <c r="I15" s="31">
        <v>80</v>
      </c>
      <c r="J15" s="32" t="s">
        <v>226</v>
      </c>
    </row>
    <row r="16" spans="1:10" s="8" customFormat="1" ht="44.25" customHeight="1" x14ac:dyDescent="0.25">
      <c r="A16" s="66">
        <f>IF(I16&lt;61,MAX($A$8:A15)+1,"")</f>
        <v>1</v>
      </c>
      <c r="B16" s="220"/>
      <c r="C16" s="67" t="s">
        <v>4</v>
      </c>
      <c r="D16" s="249"/>
      <c r="E16" s="222"/>
      <c r="F16" s="71" t="s">
        <v>46</v>
      </c>
      <c r="G16" s="236"/>
      <c r="H16" s="39" t="s">
        <v>7</v>
      </c>
      <c r="I16" s="31">
        <v>60</v>
      </c>
      <c r="J16" s="32"/>
    </row>
    <row r="17" spans="1:10" s="8" customFormat="1" ht="45" customHeight="1" x14ac:dyDescent="0.25">
      <c r="A17" s="66" t="str">
        <f>IF(I17&lt;61,MAX($A$8:A16)+1,"")</f>
        <v/>
      </c>
      <c r="B17" s="220"/>
      <c r="C17" s="67" t="s">
        <v>4</v>
      </c>
      <c r="D17" s="249"/>
      <c r="E17" s="222"/>
      <c r="F17" s="71" t="s">
        <v>46</v>
      </c>
      <c r="G17" s="236"/>
      <c r="H17" s="40" t="s">
        <v>94</v>
      </c>
      <c r="I17" s="31">
        <v>70</v>
      </c>
      <c r="J17" s="32" t="s">
        <v>227</v>
      </c>
    </row>
    <row r="18" spans="1:10" s="8" customFormat="1" ht="60" customHeight="1" x14ac:dyDescent="0.25">
      <c r="A18" s="66" t="str">
        <f>IF(I18&lt;61,MAX($A$8:A17)+1,"")</f>
        <v/>
      </c>
      <c r="B18" s="220"/>
      <c r="C18" s="67" t="s">
        <v>4</v>
      </c>
      <c r="D18" s="249"/>
      <c r="E18" s="222"/>
      <c r="F18" s="71" t="s">
        <v>46</v>
      </c>
      <c r="G18" s="236"/>
      <c r="H18" s="39" t="s">
        <v>91</v>
      </c>
      <c r="I18" s="31">
        <v>70</v>
      </c>
      <c r="J18" s="32"/>
    </row>
    <row r="19" spans="1:10" s="8" customFormat="1" ht="48" customHeight="1" x14ac:dyDescent="0.25">
      <c r="A19" s="66" t="str">
        <f>IF(I19&lt;61,MAX($A$8:A18)+1,"")</f>
        <v/>
      </c>
      <c r="B19" s="220"/>
      <c r="C19" s="67" t="s">
        <v>4</v>
      </c>
      <c r="D19" s="249"/>
      <c r="E19" s="222"/>
      <c r="F19" s="71" t="s">
        <v>46</v>
      </c>
      <c r="G19" s="236"/>
      <c r="H19" s="39" t="s">
        <v>95</v>
      </c>
      <c r="I19" s="31">
        <v>80</v>
      </c>
      <c r="J19" s="32" t="s">
        <v>228</v>
      </c>
    </row>
    <row r="20" spans="1:10" s="8" customFormat="1" ht="30" customHeight="1" x14ac:dyDescent="0.25">
      <c r="A20" s="66" t="str">
        <f>IF(I20&lt;61,MAX($A$8:A19)+1,"")</f>
        <v/>
      </c>
      <c r="B20" s="220"/>
      <c r="C20" s="67" t="s">
        <v>4</v>
      </c>
      <c r="D20" s="249"/>
      <c r="E20" s="222"/>
      <c r="F20" s="71" t="s">
        <v>46</v>
      </c>
      <c r="G20" s="237"/>
      <c r="H20" s="39" t="s">
        <v>11</v>
      </c>
      <c r="I20" s="31">
        <v>80</v>
      </c>
      <c r="J20" s="32" t="s">
        <v>229</v>
      </c>
    </row>
    <row r="21" spans="1:10" s="8" customFormat="1" ht="31.5" customHeight="1" x14ac:dyDescent="0.25">
      <c r="A21" s="66" t="str">
        <f>IF(I21&lt;61,MAX($A$8:A20)+1,"")</f>
        <v/>
      </c>
      <c r="B21" s="220"/>
      <c r="C21" s="67" t="s">
        <v>4</v>
      </c>
      <c r="D21" s="249"/>
      <c r="E21" s="222" t="s">
        <v>48</v>
      </c>
      <c r="F21" s="71" t="s">
        <v>48</v>
      </c>
      <c r="G21" s="235">
        <f>IF(SUM(I21:I27)=0,"",AVERAGE(I21:I27))</f>
        <v>72.857142857142861</v>
      </c>
      <c r="H21" s="39" t="s">
        <v>12</v>
      </c>
      <c r="I21" s="31">
        <v>70</v>
      </c>
      <c r="J21" s="32" t="s">
        <v>230</v>
      </c>
    </row>
    <row r="22" spans="1:10" s="8" customFormat="1" ht="41.25" customHeight="1" x14ac:dyDescent="0.25">
      <c r="A22" s="66" t="str">
        <f>IF(I22&lt;61,MAX($A$8:A21)+1,"")</f>
        <v/>
      </c>
      <c r="B22" s="220"/>
      <c r="C22" s="67" t="s">
        <v>4</v>
      </c>
      <c r="D22" s="249"/>
      <c r="E22" s="222"/>
      <c r="F22" s="71" t="s">
        <v>48</v>
      </c>
      <c r="G22" s="235"/>
      <c r="H22" s="39" t="s">
        <v>96</v>
      </c>
      <c r="I22" s="31">
        <v>70</v>
      </c>
      <c r="J22" s="32" t="s">
        <v>231</v>
      </c>
    </row>
    <row r="23" spans="1:10" s="8" customFormat="1" ht="59.25" customHeight="1" x14ac:dyDescent="0.25">
      <c r="A23" s="66" t="str">
        <f>IF(I23&lt;61,MAX($A$8:A22)+1,"")</f>
        <v/>
      </c>
      <c r="B23" s="220"/>
      <c r="C23" s="67" t="s">
        <v>4</v>
      </c>
      <c r="D23" s="249"/>
      <c r="E23" s="222"/>
      <c r="F23" s="71" t="s">
        <v>48</v>
      </c>
      <c r="G23" s="235"/>
      <c r="H23" s="39" t="s">
        <v>14</v>
      </c>
      <c r="I23" s="31">
        <v>80</v>
      </c>
      <c r="J23" s="32" t="s">
        <v>232</v>
      </c>
    </row>
    <row r="24" spans="1:10" s="8" customFormat="1" ht="44.25" customHeight="1" x14ac:dyDescent="0.25">
      <c r="A24" s="66">
        <f>IF(I24&lt;61,MAX($A$8:A23)+1,"")</f>
        <v>2</v>
      </c>
      <c r="B24" s="220"/>
      <c r="C24" s="67" t="s">
        <v>4</v>
      </c>
      <c r="D24" s="249"/>
      <c r="E24" s="222"/>
      <c r="F24" s="71" t="s">
        <v>48</v>
      </c>
      <c r="G24" s="235"/>
      <c r="H24" s="39" t="s">
        <v>8</v>
      </c>
      <c r="I24" s="31">
        <v>60</v>
      </c>
      <c r="J24" s="32"/>
    </row>
    <row r="25" spans="1:10" s="8" customFormat="1" ht="33.75" customHeight="1" x14ac:dyDescent="0.25">
      <c r="A25" s="66" t="str">
        <f>IF(I25&lt;61,MAX($A$8:A24)+1,"")</f>
        <v/>
      </c>
      <c r="B25" s="220"/>
      <c r="C25" s="67" t="s">
        <v>4</v>
      </c>
      <c r="D25" s="249"/>
      <c r="E25" s="222"/>
      <c r="F25" s="71" t="s">
        <v>48</v>
      </c>
      <c r="G25" s="235"/>
      <c r="H25" s="39" t="s">
        <v>13</v>
      </c>
      <c r="I25" s="31">
        <v>80</v>
      </c>
      <c r="J25" s="32" t="s">
        <v>234</v>
      </c>
    </row>
    <row r="26" spans="1:10" s="8" customFormat="1" ht="35.25" customHeight="1" x14ac:dyDescent="0.25">
      <c r="A26" s="66" t="str">
        <f>IF(I26&lt;61,MAX($A$8:A25)+1,"")</f>
        <v/>
      </c>
      <c r="B26" s="220"/>
      <c r="C26" s="67" t="s">
        <v>4</v>
      </c>
      <c r="D26" s="249"/>
      <c r="E26" s="222"/>
      <c r="F26" s="71" t="s">
        <v>48</v>
      </c>
      <c r="G26" s="235"/>
      <c r="H26" s="39" t="s">
        <v>49</v>
      </c>
      <c r="I26" s="31">
        <v>80</v>
      </c>
      <c r="J26" s="32" t="s">
        <v>235</v>
      </c>
    </row>
    <row r="27" spans="1:10" s="8" customFormat="1" ht="75" customHeight="1" x14ac:dyDescent="0.25">
      <c r="A27" s="66" t="str">
        <f>IF(I27&lt;61,MAX($A$8:A26)+1,"")</f>
        <v/>
      </c>
      <c r="B27" s="221"/>
      <c r="C27" s="67" t="s">
        <v>4</v>
      </c>
      <c r="D27" s="250"/>
      <c r="E27" s="222"/>
      <c r="F27" s="71" t="s">
        <v>48</v>
      </c>
      <c r="G27" s="235"/>
      <c r="H27" s="39" t="s">
        <v>15</v>
      </c>
      <c r="I27" s="31">
        <v>70</v>
      </c>
      <c r="J27" s="32" t="s">
        <v>236</v>
      </c>
    </row>
    <row r="28" spans="1:10" s="8" customFormat="1" ht="31.5" customHeight="1" x14ac:dyDescent="0.25">
      <c r="A28" s="66" t="str">
        <f>IF(I28&lt;61,MAX($A$8:A27)+1,"")</f>
        <v/>
      </c>
      <c r="B28" s="258" t="s">
        <v>5</v>
      </c>
      <c r="C28" s="68" t="s">
        <v>5</v>
      </c>
      <c r="D28" s="254">
        <f>IF(SUM(I28:I54)=0,"",AVERAGE(I28:I55))</f>
        <v>74.285714285714292</v>
      </c>
      <c r="E28" s="216" t="s">
        <v>50</v>
      </c>
      <c r="F28" s="72" t="s">
        <v>50</v>
      </c>
      <c r="G28" s="235">
        <f>IF(SUM(I28:I34)=0,"",AVERAGE(I28:I34))</f>
        <v>78.571428571428569</v>
      </c>
      <c r="H28" s="39" t="s">
        <v>42</v>
      </c>
      <c r="I28" s="31">
        <v>80</v>
      </c>
      <c r="J28" s="32" t="s">
        <v>237</v>
      </c>
    </row>
    <row r="29" spans="1:10" s="8" customFormat="1" ht="33.75" customHeight="1" x14ac:dyDescent="0.25">
      <c r="A29" s="66" t="str">
        <f>IF(I29&lt;61,MAX($A$8:A28)+1,"")</f>
        <v/>
      </c>
      <c r="B29" s="259"/>
      <c r="C29" s="68" t="s">
        <v>5</v>
      </c>
      <c r="D29" s="242"/>
      <c r="E29" s="217"/>
      <c r="F29" s="72" t="s">
        <v>50</v>
      </c>
      <c r="G29" s="235"/>
      <c r="H29" s="39" t="s">
        <v>16</v>
      </c>
      <c r="I29" s="31">
        <v>80</v>
      </c>
      <c r="J29" s="32" t="s">
        <v>238</v>
      </c>
    </row>
    <row r="30" spans="1:10" s="8" customFormat="1" ht="45.75" customHeight="1" x14ac:dyDescent="0.25">
      <c r="A30" s="66" t="str">
        <f>IF(I30&lt;61,MAX($A$8:A29)+1,"")</f>
        <v/>
      </c>
      <c r="B30" s="259"/>
      <c r="C30" s="68" t="s">
        <v>5</v>
      </c>
      <c r="D30" s="242"/>
      <c r="E30" s="217"/>
      <c r="F30" s="72" t="s">
        <v>50</v>
      </c>
      <c r="G30" s="235"/>
      <c r="H30" s="39" t="s">
        <v>97</v>
      </c>
      <c r="I30" s="31">
        <v>80</v>
      </c>
      <c r="J30" s="32"/>
    </row>
    <row r="31" spans="1:10" s="8" customFormat="1" ht="39" customHeight="1" x14ac:dyDescent="0.25">
      <c r="A31" s="66" t="str">
        <f>IF(I31&lt;61,MAX($A$8:A30)+1,"")</f>
        <v/>
      </c>
      <c r="B31" s="259"/>
      <c r="C31" s="68" t="s">
        <v>5</v>
      </c>
      <c r="D31" s="242"/>
      <c r="E31" s="217"/>
      <c r="F31" s="72" t="s">
        <v>50</v>
      </c>
      <c r="G31" s="235"/>
      <c r="H31" s="39" t="s">
        <v>17</v>
      </c>
      <c r="I31" s="31">
        <v>80</v>
      </c>
      <c r="J31" s="32"/>
    </row>
    <row r="32" spans="1:10" s="8" customFormat="1" ht="47.25" customHeight="1" x14ac:dyDescent="0.25">
      <c r="A32" s="66" t="str">
        <f>IF(I32&lt;61,MAX($A$8:A31)+1,"")</f>
        <v/>
      </c>
      <c r="B32" s="259"/>
      <c r="C32" s="68" t="s">
        <v>5</v>
      </c>
      <c r="D32" s="242"/>
      <c r="E32" s="217"/>
      <c r="F32" s="72" t="s">
        <v>50</v>
      </c>
      <c r="G32" s="235"/>
      <c r="H32" s="39" t="s">
        <v>18</v>
      </c>
      <c r="I32" s="31">
        <v>80</v>
      </c>
      <c r="J32" s="32"/>
    </row>
    <row r="33" spans="1:10" s="8" customFormat="1" ht="50.25" customHeight="1" x14ac:dyDescent="0.25">
      <c r="A33" s="66" t="str">
        <f>IF(I33&lt;61,MAX($A$8:A32)+1,"")</f>
        <v/>
      </c>
      <c r="B33" s="259"/>
      <c r="C33" s="68" t="s">
        <v>5</v>
      </c>
      <c r="D33" s="242"/>
      <c r="E33" s="217"/>
      <c r="F33" s="72" t="s">
        <v>50</v>
      </c>
      <c r="G33" s="235"/>
      <c r="H33" s="39" t="s">
        <v>52</v>
      </c>
      <c r="I33" s="31">
        <v>80</v>
      </c>
      <c r="J33" s="32"/>
    </row>
    <row r="34" spans="1:10" s="8" customFormat="1" ht="45" customHeight="1" x14ac:dyDescent="0.25">
      <c r="A34" s="66" t="str">
        <f>IF(I34&lt;61,MAX($A$8:A33)+1,"")</f>
        <v/>
      </c>
      <c r="B34" s="259"/>
      <c r="C34" s="68" t="s">
        <v>5</v>
      </c>
      <c r="D34" s="242"/>
      <c r="E34" s="218"/>
      <c r="F34" s="72" t="s">
        <v>50</v>
      </c>
      <c r="G34" s="235"/>
      <c r="H34" s="39" t="s">
        <v>19</v>
      </c>
      <c r="I34" s="31">
        <v>70</v>
      </c>
      <c r="J34" s="32" t="s">
        <v>239</v>
      </c>
    </row>
    <row r="35" spans="1:10" s="8" customFormat="1" ht="25.5" customHeight="1" x14ac:dyDescent="0.25">
      <c r="A35" s="66" t="str">
        <f>IF(I35&lt;61,MAX($A$8:A34)+1,"")</f>
        <v/>
      </c>
      <c r="B35" s="259"/>
      <c r="C35" s="68" t="s">
        <v>5</v>
      </c>
      <c r="D35" s="242"/>
      <c r="E35" s="216" t="s">
        <v>51</v>
      </c>
      <c r="F35" s="72" t="s">
        <v>51</v>
      </c>
      <c r="G35" s="235">
        <f>IF(SUM(I35,I37)=0,"",AVERAGE(I35:I37))</f>
        <v>73.333333333333329</v>
      </c>
      <c r="H35" s="39" t="s">
        <v>20</v>
      </c>
      <c r="I35" s="31">
        <v>80</v>
      </c>
      <c r="J35" s="32" t="s">
        <v>240</v>
      </c>
    </row>
    <row r="36" spans="1:10" s="8" customFormat="1" ht="46.5" customHeight="1" x14ac:dyDescent="0.25">
      <c r="A36" s="66" t="str">
        <f>IF(I36&lt;61,MAX($A$8:A35)+1,"")</f>
        <v/>
      </c>
      <c r="B36" s="259"/>
      <c r="C36" s="68" t="s">
        <v>5</v>
      </c>
      <c r="D36" s="242"/>
      <c r="E36" s="217"/>
      <c r="F36" s="72" t="s">
        <v>51</v>
      </c>
      <c r="G36" s="235"/>
      <c r="H36" s="39" t="s">
        <v>53</v>
      </c>
      <c r="I36" s="31">
        <v>70</v>
      </c>
      <c r="J36" s="32"/>
    </row>
    <row r="37" spans="1:10" s="8" customFormat="1" ht="40.5" customHeight="1" x14ac:dyDescent="0.25">
      <c r="A37" s="66" t="str">
        <f>IF(I37&lt;61,MAX($A$8:A36)+1,"")</f>
        <v/>
      </c>
      <c r="B37" s="259"/>
      <c r="C37" s="68" t="s">
        <v>5</v>
      </c>
      <c r="D37" s="242"/>
      <c r="E37" s="218"/>
      <c r="F37" s="72" t="s">
        <v>51</v>
      </c>
      <c r="G37" s="235"/>
      <c r="H37" s="39" t="s">
        <v>98</v>
      </c>
      <c r="I37" s="31">
        <v>70</v>
      </c>
      <c r="J37" s="32" t="s">
        <v>241</v>
      </c>
    </row>
    <row r="38" spans="1:10" s="8" customFormat="1" ht="37.5" customHeight="1" x14ac:dyDescent="0.25">
      <c r="A38" s="66" t="str">
        <f>IF(I38&lt;61,MAX($A$8:A37)+1,"")</f>
        <v/>
      </c>
      <c r="B38" s="259"/>
      <c r="C38" s="68" t="s">
        <v>5</v>
      </c>
      <c r="D38" s="242"/>
      <c r="E38" s="216" t="s">
        <v>54</v>
      </c>
      <c r="F38" s="72" t="s">
        <v>54</v>
      </c>
      <c r="G38" s="235">
        <f>IF(SUM(I38:I40)=0,"",AVERAGE(I38:I40))</f>
        <v>70</v>
      </c>
      <c r="H38" s="39" t="s">
        <v>21</v>
      </c>
      <c r="I38" s="31">
        <v>70</v>
      </c>
      <c r="J38" s="32" t="s">
        <v>242</v>
      </c>
    </row>
    <row r="39" spans="1:10" s="8" customFormat="1" ht="36" customHeight="1" x14ac:dyDescent="0.25">
      <c r="A39" s="66">
        <f>IF(I39&lt;61,MAX($A$8:A38)+1,"")</f>
        <v>3</v>
      </c>
      <c r="B39" s="259"/>
      <c r="C39" s="68" t="s">
        <v>5</v>
      </c>
      <c r="D39" s="242"/>
      <c r="E39" s="217"/>
      <c r="F39" s="72" t="s">
        <v>54</v>
      </c>
      <c r="G39" s="235"/>
      <c r="H39" s="39" t="s">
        <v>9</v>
      </c>
      <c r="I39" s="31">
        <v>60</v>
      </c>
      <c r="J39" s="32"/>
    </row>
    <row r="40" spans="1:10" s="8" customFormat="1" ht="51" customHeight="1" x14ac:dyDescent="0.25">
      <c r="A40" s="66" t="str">
        <f>IF(I40&lt;61,MAX($A$8:A39)+1,"")</f>
        <v/>
      </c>
      <c r="B40" s="259"/>
      <c r="C40" s="68" t="s">
        <v>5</v>
      </c>
      <c r="D40" s="242"/>
      <c r="E40" s="218"/>
      <c r="F40" s="72" t="s">
        <v>54</v>
      </c>
      <c r="G40" s="235"/>
      <c r="H40" s="39" t="s">
        <v>22</v>
      </c>
      <c r="I40" s="31">
        <v>80</v>
      </c>
      <c r="J40" s="311" t="s">
        <v>243</v>
      </c>
    </row>
    <row r="41" spans="1:10" s="8" customFormat="1" ht="57.75" customHeight="1" x14ac:dyDescent="0.25">
      <c r="A41" s="66" t="str">
        <f>IF(I41&lt;61,MAX($A$8:A40)+1,"")</f>
        <v/>
      </c>
      <c r="B41" s="259"/>
      <c r="C41" s="68" t="s">
        <v>5</v>
      </c>
      <c r="D41" s="242"/>
      <c r="E41" s="216" t="s">
        <v>55</v>
      </c>
      <c r="F41" s="72" t="s">
        <v>55</v>
      </c>
      <c r="G41" s="235">
        <f>IF(SUM(I41:I43)=0,"",AVERAGE(I41:I43))</f>
        <v>76.666666666666671</v>
      </c>
      <c r="H41" s="39" t="s">
        <v>99</v>
      </c>
      <c r="I41" s="31">
        <v>80</v>
      </c>
      <c r="J41" s="32" t="s">
        <v>244</v>
      </c>
    </row>
    <row r="42" spans="1:10" s="8" customFormat="1" ht="48.75" customHeight="1" x14ac:dyDescent="0.25">
      <c r="A42" s="66" t="str">
        <f>IF(I42&lt;61,MAX($A$8:A41)+1,"")</f>
        <v/>
      </c>
      <c r="B42" s="259"/>
      <c r="C42" s="68" t="s">
        <v>5</v>
      </c>
      <c r="D42" s="242"/>
      <c r="E42" s="217"/>
      <c r="F42" s="72" t="s">
        <v>55</v>
      </c>
      <c r="G42" s="235"/>
      <c r="H42" s="39" t="s">
        <v>23</v>
      </c>
      <c r="I42" s="31">
        <v>70</v>
      </c>
      <c r="J42" s="32" t="s">
        <v>245</v>
      </c>
    </row>
    <row r="43" spans="1:10" s="8" customFormat="1" ht="50.25" customHeight="1" x14ac:dyDescent="0.25">
      <c r="A43" s="66" t="str">
        <f>IF(I43&lt;61,MAX($A$8:A42)+1,"")</f>
        <v/>
      </c>
      <c r="B43" s="259"/>
      <c r="C43" s="68" t="s">
        <v>5</v>
      </c>
      <c r="D43" s="242"/>
      <c r="E43" s="218"/>
      <c r="F43" s="72" t="s">
        <v>55</v>
      </c>
      <c r="G43" s="235"/>
      <c r="H43" s="39" t="s">
        <v>24</v>
      </c>
      <c r="I43" s="31">
        <v>80</v>
      </c>
      <c r="J43" s="32" t="s">
        <v>244</v>
      </c>
    </row>
    <row r="44" spans="1:10" s="8" customFormat="1" ht="30.75" customHeight="1" x14ac:dyDescent="0.25">
      <c r="A44" s="66">
        <f>IF(I44&lt;61,MAX($A$8:A43)+1,"")</f>
        <v>4</v>
      </c>
      <c r="B44" s="259"/>
      <c r="C44" s="68" t="s">
        <v>5</v>
      </c>
      <c r="D44" s="242"/>
      <c r="E44" s="251" t="s">
        <v>56</v>
      </c>
      <c r="F44" s="73" t="s">
        <v>56</v>
      </c>
      <c r="G44" s="235">
        <f>IF(SUM(I44:I54)=0,"",AVERAGE(I44:I55))</f>
        <v>72.5</v>
      </c>
      <c r="H44" s="39" t="s">
        <v>100</v>
      </c>
      <c r="I44" s="31">
        <v>50</v>
      </c>
      <c r="J44" s="34" t="s">
        <v>246</v>
      </c>
    </row>
    <row r="45" spans="1:10" s="8" customFormat="1" ht="60.75" customHeight="1" x14ac:dyDescent="0.25">
      <c r="A45" s="66" t="str">
        <f>IF(I45&lt;61,MAX($A$8:A44)+1,"")</f>
        <v/>
      </c>
      <c r="B45" s="259"/>
      <c r="C45" s="68" t="s">
        <v>5</v>
      </c>
      <c r="D45" s="242"/>
      <c r="E45" s="252"/>
      <c r="F45" s="73" t="s">
        <v>56</v>
      </c>
      <c r="G45" s="235"/>
      <c r="H45" s="39" t="s">
        <v>27</v>
      </c>
      <c r="I45" s="31">
        <v>70</v>
      </c>
      <c r="J45" s="34" t="s">
        <v>247</v>
      </c>
    </row>
    <row r="46" spans="1:10" s="8" customFormat="1" ht="47.25" customHeight="1" x14ac:dyDescent="0.25">
      <c r="A46" s="66" t="str">
        <f>IF(I46&lt;61,MAX($A$8:A45)+1,"")</f>
        <v/>
      </c>
      <c r="B46" s="259"/>
      <c r="C46" s="68" t="s">
        <v>5</v>
      </c>
      <c r="D46" s="242"/>
      <c r="E46" s="252"/>
      <c r="F46" s="73" t="s">
        <v>56</v>
      </c>
      <c r="G46" s="235"/>
      <c r="H46" s="39" t="s">
        <v>25</v>
      </c>
      <c r="I46" s="31">
        <v>70</v>
      </c>
      <c r="J46" s="34"/>
    </row>
    <row r="47" spans="1:10" s="8" customFormat="1" ht="57.75" customHeight="1" x14ac:dyDescent="0.25">
      <c r="A47" s="66" t="str">
        <f>IF(I47&lt;61,MAX($A$8:A46)+1,"")</f>
        <v/>
      </c>
      <c r="B47" s="259"/>
      <c r="C47" s="68" t="s">
        <v>5</v>
      </c>
      <c r="D47" s="242"/>
      <c r="E47" s="252"/>
      <c r="F47" s="73" t="s">
        <v>56</v>
      </c>
      <c r="G47" s="235"/>
      <c r="H47" s="39" t="s">
        <v>28</v>
      </c>
      <c r="I47" s="31">
        <v>70</v>
      </c>
      <c r="J47" s="34"/>
    </row>
    <row r="48" spans="1:10" s="8" customFormat="1" ht="45.75" customHeight="1" x14ac:dyDescent="0.25">
      <c r="A48" s="66" t="str">
        <f>IF(I48&lt;61,MAX($A$8:A47)+1,"")</f>
        <v/>
      </c>
      <c r="B48" s="259"/>
      <c r="C48" s="68" t="s">
        <v>5</v>
      </c>
      <c r="D48" s="242"/>
      <c r="E48" s="252"/>
      <c r="F48" s="73" t="s">
        <v>56</v>
      </c>
      <c r="G48" s="235"/>
      <c r="H48" s="39" t="s">
        <v>101</v>
      </c>
      <c r="I48" s="31">
        <v>70</v>
      </c>
      <c r="J48" s="34" t="s">
        <v>248</v>
      </c>
    </row>
    <row r="49" spans="1:10" s="8" customFormat="1" ht="34.5" customHeight="1" x14ac:dyDescent="0.25">
      <c r="A49" s="66" t="str">
        <f>IF(I49&lt;61,MAX($A$8:A48)+1,"")</f>
        <v/>
      </c>
      <c r="B49" s="259"/>
      <c r="C49" s="68" t="s">
        <v>5</v>
      </c>
      <c r="D49" s="242"/>
      <c r="E49" s="252"/>
      <c r="F49" s="73" t="s">
        <v>56</v>
      </c>
      <c r="G49" s="235"/>
      <c r="H49" s="39" t="s">
        <v>102</v>
      </c>
      <c r="I49" s="31">
        <v>70</v>
      </c>
      <c r="J49" s="34" t="s">
        <v>249</v>
      </c>
    </row>
    <row r="50" spans="1:10" s="8" customFormat="1" ht="36" customHeight="1" x14ac:dyDescent="0.25">
      <c r="A50" s="66" t="str">
        <f>IF(I50&lt;61,MAX($A$8:A49)+1,"")</f>
        <v/>
      </c>
      <c r="B50" s="259"/>
      <c r="C50" s="68" t="s">
        <v>5</v>
      </c>
      <c r="D50" s="242"/>
      <c r="E50" s="252"/>
      <c r="F50" s="73" t="s">
        <v>56</v>
      </c>
      <c r="G50" s="235"/>
      <c r="H50" s="39" t="s">
        <v>32</v>
      </c>
      <c r="I50" s="31">
        <v>70</v>
      </c>
      <c r="J50" s="34" t="s">
        <v>251</v>
      </c>
    </row>
    <row r="51" spans="1:10" s="8" customFormat="1" ht="55.5" customHeight="1" x14ac:dyDescent="0.25">
      <c r="A51" s="66" t="str">
        <f>IF(I51&lt;61,MAX($A$8:A50)+1,"")</f>
        <v/>
      </c>
      <c r="B51" s="259"/>
      <c r="C51" s="68" t="s">
        <v>5</v>
      </c>
      <c r="D51" s="242"/>
      <c r="E51" s="252"/>
      <c r="F51" s="73" t="s">
        <v>56</v>
      </c>
      <c r="G51" s="235"/>
      <c r="H51" s="39" t="s">
        <v>29</v>
      </c>
      <c r="I51" s="31">
        <v>80</v>
      </c>
      <c r="J51" s="312" t="s">
        <v>250</v>
      </c>
    </row>
    <row r="52" spans="1:10" s="8" customFormat="1" ht="21" customHeight="1" x14ac:dyDescent="0.25">
      <c r="A52" s="66" t="str">
        <f>IF(I52&lt;61,MAX($A$8:A51)+1,"")</f>
        <v/>
      </c>
      <c r="B52" s="259"/>
      <c r="C52" s="68" t="s">
        <v>5</v>
      </c>
      <c r="D52" s="242"/>
      <c r="E52" s="252"/>
      <c r="F52" s="73" t="s">
        <v>56</v>
      </c>
      <c r="G52" s="235"/>
      <c r="H52" s="39" t="s">
        <v>31</v>
      </c>
      <c r="I52" s="31">
        <v>80</v>
      </c>
      <c r="J52" s="34" t="s">
        <v>252</v>
      </c>
    </row>
    <row r="53" spans="1:10" s="8" customFormat="1" ht="31.5" customHeight="1" x14ac:dyDescent="0.25">
      <c r="A53" s="66" t="str">
        <f>IF(I53&lt;61,MAX($A$8:A52)+1,"")</f>
        <v/>
      </c>
      <c r="B53" s="259"/>
      <c r="C53" s="68" t="s">
        <v>5</v>
      </c>
      <c r="D53" s="242"/>
      <c r="E53" s="252"/>
      <c r="F53" s="73" t="s">
        <v>56</v>
      </c>
      <c r="G53" s="235"/>
      <c r="H53" s="39" t="s">
        <v>103</v>
      </c>
      <c r="I53" s="31">
        <v>80</v>
      </c>
      <c r="J53" s="34" t="s">
        <v>253</v>
      </c>
    </row>
    <row r="54" spans="1:10" s="8" customFormat="1" ht="28.5" customHeight="1" x14ac:dyDescent="0.25">
      <c r="A54" s="66" t="str">
        <f>IF(I54&lt;61,MAX($A$8:A53)+1,"")</f>
        <v/>
      </c>
      <c r="B54" s="259"/>
      <c r="C54" s="68" t="s">
        <v>5</v>
      </c>
      <c r="D54" s="242"/>
      <c r="E54" s="252"/>
      <c r="F54" s="73" t="s">
        <v>56</v>
      </c>
      <c r="G54" s="235"/>
      <c r="H54" s="39" t="s">
        <v>30</v>
      </c>
      <c r="I54" s="31">
        <v>80</v>
      </c>
      <c r="J54" s="34" t="s">
        <v>254</v>
      </c>
    </row>
    <row r="55" spans="1:10" s="8" customFormat="1" ht="58.5" customHeight="1" x14ac:dyDescent="0.25">
      <c r="A55" s="66" t="str">
        <f>IF(I55&lt;61,MAX($A$8:A54)+1,"")</f>
        <v/>
      </c>
      <c r="B55" s="260"/>
      <c r="C55" s="68" t="s">
        <v>5</v>
      </c>
      <c r="D55" s="255"/>
      <c r="E55" s="253"/>
      <c r="F55" s="73" t="s">
        <v>56</v>
      </c>
      <c r="G55" s="235"/>
      <c r="H55" s="39" t="s">
        <v>59</v>
      </c>
      <c r="I55" s="31">
        <v>80</v>
      </c>
      <c r="J55" s="34" t="s">
        <v>256</v>
      </c>
    </row>
    <row r="56" spans="1:10" s="8" customFormat="1" ht="23.25" customHeight="1" x14ac:dyDescent="0.25">
      <c r="A56" s="66" t="str">
        <f>IF(I56&lt;61,MAX($A$8:A55)+1,"")</f>
        <v/>
      </c>
      <c r="B56" s="223" t="s">
        <v>58</v>
      </c>
      <c r="C56" s="69" t="s">
        <v>58</v>
      </c>
      <c r="D56" s="256">
        <f>IF(SUM(I56:I61)=0,"",AVERAGE(I56:I64))</f>
        <v>71.111111111111114</v>
      </c>
      <c r="E56" s="216" t="s">
        <v>60</v>
      </c>
      <c r="F56" s="72" t="s">
        <v>60</v>
      </c>
      <c r="G56" s="235">
        <f>IF(SUM(I56:I61)=0,"",AVERAGE(I56:I64))</f>
        <v>71.111111111111114</v>
      </c>
      <c r="H56" s="39" t="s">
        <v>41</v>
      </c>
      <c r="I56" s="31">
        <v>80</v>
      </c>
      <c r="J56" s="32" t="s">
        <v>255</v>
      </c>
    </row>
    <row r="57" spans="1:10" s="8" customFormat="1" ht="34.5" customHeight="1" x14ac:dyDescent="0.25">
      <c r="A57" s="66" t="str">
        <f>IF(I57&lt;61,MAX($A$8:A56)+1,"")</f>
        <v/>
      </c>
      <c r="B57" s="224"/>
      <c r="C57" s="69" t="s">
        <v>58</v>
      </c>
      <c r="D57" s="249"/>
      <c r="E57" s="217"/>
      <c r="F57" s="72" t="s">
        <v>60</v>
      </c>
      <c r="G57" s="235"/>
      <c r="H57" s="39" t="s">
        <v>26</v>
      </c>
      <c r="I57" s="31">
        <v>70</v>
      </c>
      <c r="J57" s="32" t="s">
        <v>256</v>
      </c>
    </row>
    <row r="58" spans="1:10" s="8" customFormat="1" ht="141" customHeight="1" x14ac:dyDescent="0.25">
      <c r="A58" s="66" t="str">
        <f>IF(I58&lt;61,MAX($A$8:A57)+1,"")</f>
        <v/>
      </c>
      <c r="B58" s="224"/>
      <c r="C58" s="69" t="s">
        <v>58</v>
      </c>
      <c r="D58" s="249"/>
      <c r="E58" s="217"/>
      <c r="F58" s="72" t="s">
        <v>60</v>
      </c>
      <c r="G58" s="235"/>
      <c r="H58" s="39" t="s">
        <v>104</v>
      </c>
      <c r="I58" s="31">
        <v>70</v>
      </c>
      <c r="J58" s="32" t="s">
        <v>257</v>
      </c>
    </row>
    <row r="59" spans="1:10" s="8" customFormat="1" ht="42" customHeight="1" x14ac:dyDescent="0.25">
      <c r="A59" s="66" t="str">
        <f>IF(I59&lt;61,MAX($A$8:A58)+1,"")</f>
        <v/>
      </c>
      <c r="B59" s="224"/>
      <c r="C59" s="69" t="s">
        <v>58</v>
      </c>
      <c r="D59" s="249"/>
      <c r="E59" s="217"/>
      <c r="F59" s="72" t="s">
        <v>60</v>
      </c>
      <c r="G59" s="235"/>
      <c r="H59" s="39" t="s">
        <v>33</v>
      </c>
      <c r="I59" s="31">
        <v>70</v>
      </c>
      <c r="J59" s="32" t="s">
        <v>258</v>
      </c>
    </row>
    <row r="60" spans="1:10" s="8" customFormat="1" ht="64.5" customHeight="1" x14ac:dyDescent="0.25">
      <c r="A60" s="66" t="str">
        <f>IF(I60&lt;61,MAX($A$8:A59)+1,"")</f>
        <v/>
      </c>
      <c r="B60" s="224"/>
      <c r="C60" s="69" t="s">
        <v>58</v>
      </c>
      <c r="D60" s="249"/>
      <c r="E60" s="217"/>
      <c r="F60" s="72" t="s">
        <v>60</v>
      </c>
      <c r="G60" s="235"/>
      <c r="H60" s="39" t="s">
        <v>34</v>
      </c>
      <c r="I60" s="31">
        <v>70</v>
      </c>
      <c r="J60" s="32" t="s">
        <v>254</v>
      </c>
    </row>
    <row r="61" spans="1:10" s="8" customFormat="1" ht="40.5" customHeight="1" x14ac:dyDescent="0.25">
      <c r="A61" s="66" t="str">
        <f>IF(I61&lt;61,MAX($A$8:A60)+1,"")</f>
        <v/>
      </c>
      <c r="B61" s="224"/>
      <c r="C61" s="69" t="s">
        <v>58</v>
      </c>
      <c r="D61" s="249"/>
      <c r="E61" s="217"/>
      <c r="F61" s="72" t="s">
        <v>60</v>
      </c>
      <c r="G61" s="235"/>
      <c r="H61" s="39" t="s">
        <v>35</v>
      </c>
      <c r="I61" s="31">
        <v>70</v>
      </c>
      <c r="J61" s="32"/>
    </row>
    <row r="62" spans="1:10" s="8" customFormat="1" ht="53.25" customHeight="1" x14ac:dyDescent="0.25">
      <c r="A62" s="66" t="str">
        <f>IF(I62&lt;61,MAX($A$8:A61)+1,"")</f>
        <v/>
      </c>
      <c r="B62" s="224"/>
      <c r="C62" s="69" t="s">
        <v>58</v>
      </c>
      <c r="D62" s="249"/>
      <c r="E62" s="217"/>
      <c r="F62" s="72" t="s">
        <v>60</v>
      </c>
      <c r="G62" s="235"/>
      <c r="H62" s="40" t="s">
        <v>36</v>
      </c>
      <c r="I62" s="31">
        <v>70</v>
      </c>
      <c r="J62" s="32"/>
    </row>
    <row r="63" spans="1:10" s="8" customFormat="1" ht="40.5" customHeight="1" x14ac:dyDescent="0.25">
      <c r="A63" s="66" t="str">
        <f>IF(I63&lt;61,MAX($A$8:A62)+1,"")</f>
        <v/>
      </c>
      <c r="B63" s="224"/>
      <c r="C63" s="69" t="s">
        <v>58</v>
      </c>
      <c r="D63" s="249"/>
      <c r="E63" s="217"/>
      <c r="F63" s="72" t="s">
        <v>60</v>
      </c>
      <c r="G63" s="235"/>
      <c r="H63" s="39" t="s">
        <v>38</v>
      </c>
      <c r="I63" s="31">
        <v>70</v>
      </c>
      <c r="J63" s="32"/>
    </row>
    <row r="64" spans="1:10" s="8" customFormat="1" ht="40.5" customHeight="1" x14ac:dyDescent="0.25">
      <c r="A64" s="66" t="str">
        <f>IF(I64&lt;61,MAX($A$8:A63)+1,"")</f>
        <v/>
      </c>
      <c r="B64" s="225"/>
      <c r="C64" s="69" t="s">
        <v>58</v>
      </c>
      <c r="D64" s="250"/>
      <c r="E64" s="218"/>
      <c r="F64" s="72" t="s">
        <v>60</v>
      </c>
      <c r="G64" s="235"/>
      <c r="H64" s="39" t="s">
        <v>40</v>
      </c>
      <c r="I64" s="31">
        <v>70</v>
      </c>
      <c r="J64" s="32"/>
    </row>
    <row r="65" spans="1:10" s="8" customFormat="1" ht="54" customHeight="1" x14ac:dyDescent="0.25">
      <c r="A65" s="66" t="str">
        <f>IF(I65&lt;61,MAX($A$8:A64)+1,"")</f>
        <v/>
      </c>
      <c r="B65" s="223" t="s">
        <v>57</v>
      </c>
      <c r="C65" s="69" t="s">
        <v>57</v>
      </c>
      <c r="D65" s="241">
        <f>IF(SUM(I65:I69)=0,"",AVERAGE(I65:I69))</f>
        <v>70</v>
      </c>
      <c r="E65" s="216" t="s">
        <v>76</v>
      </c>
      <c r="F65" s="72" t="s">
        <v>76</v>
      </c>
      <c r="G65" s="235">
        <f>IF(SUM(I65:I69)=0,"",AVERAGE(I65:I69))</f>
        <v>70</v>
      </c>
      <c r="H65" s="39" t="s">
        <v>37</v>
      </c>
      <c r="I65" s="31">
        <v>70</v>
      </c>
      <c r="J65" s="32" t="s">
        <v>259</v>
      </c>
    </row>
    <row r="66" spans="1:10" s="8" customFormat="1" ht="45" customHeight="1" x14ac:dyDescent="0.25">
      <c r="A66" s="66">
        <f>IF(I66&lt;61,MAX($A$8:A65)+1,"")</f>
        <v>5</v>
      </c>
      <c r="B66" s="224"/>
      <c r="C66" s="69" t="s">
        <v>57</v>
      </c>
      <c r="D66" s="242"/>
      <c r="E66" s="217"/>
      <c r="F66" s="72" t="s">
        <v>76</v>
      </c>
      <c r="G66" s="235"/>
      <c r="H66" s="40" t="s">
        <v>39</v>
      </c>
      <c r="I66" s="31">
        <v>50</v>
      </c>
      <c r="J66" s="32" t="s">
        <v>260</v>
      </c>
    </row>
    <row r="67" spans="1:10" s="8" customFormat="1" ht="41.25" customHeight="1" x14ac:dyDescent="0.25">
      <c r="A67" s="66" t="str">
        <f>IF(I67&lt;61,MAX($A$8:A66)+1,"")</f>
        <v/>
      </c>
      <c r="B67" s="224"/>
      <c r="C67" s="69" t="s">
        <v>57</v>
      </c>
      <c r="D67" s="242"/>
      <c r="E67" s="217"/>
      <c r="F67" s="72" t="s">
        <v>76</v>
      </c>
      <c r="G67" s="235"/>
      <c r="H67" s="40" t="s">
        <v>79</v>
      </c>
      <c r="I67" s="31">
        <v>80</v>
      </c>
      <c r="J67" s="32" t="s">
        <v>261</v>
      </c>
    </row>
    <row r="68" spans="1:10" s="8" customFormat="1" ht="45.75" customHeight="1" x14ac:dyDescent="0.25">
      <c r="A68" s="66" t="str">
        <f>IF(I68&lt;61,MAX($A$8:A67)+1,"")</f>
        <v/>
      </c>
      <c r="B68" s="224"/>
      <c r="C68" s="69" t="s">
        <v>57</v>
      </c>
      <c r="D68" s="242"/>
      <c r="E68" s="217"/>
      <c r="F68" s="72" t="s">
        <v>76</v>
      </c>
      <c r="G68" s="235"/>
      <c r="H68" s="40" t="s">
        <v>78</v>
      </c>
      <c r="I68" s="31">
        <v>80</v>
      </c>
      <c r="J68" s="32" t="s">
        <v>262</v>
      </c>
    </row>
    <row r="69" spans="1:10" s="8" customFormat="1" ht="57" customHeight="1" thickBot="1" x14ac:dyDescent="0.3">
      <c r="A69" s="66" t="str">
        <f>IF(I69&lt;61,MAX($A$8:A68)+1,"")</f>
        <v/>
      </c>
      <c r="B69" s="225"/>
      <c r="C69" s="69" t="s">
        <v>57</v>
      </c>
      <c r="D69" s="243"/>
      <c r="E69" s="257"/>
      <c r="F69" s="72" t="s">
        <v>76</v>
      </c>
      <c r="G69" s="240"/>
      <c r="H69" s="41" t="s">
        <v>105</v>
      </c>
      <c r="I69" s="31">
        <v>70</v>
      </c>
      <c r="J69" s="35" t="s">
        <v>263</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18" activePane="bottomRight" state="frozen"/>
      <selection pane="topRight" activeCell="N1" sqref="N1"/>
      <selection pane="bottomLeft" activeCell="A7" sqref="A7"/>
      <selection pane="bottomRight" activeCell="L47" sqref="L47"/>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73.278688524590166</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73.571428571428584</v>
      </c>
      <c r="G35" s="57"/>
      <c r="H35" s="57"/>
      <c r="I35" s="57"/>
      <c r="J35" s="57"/>
      <c r="K35" s="57"/>
      <c r="L35" s="57"/>
      <c r="M35" s="56"/>
    </row>
    <row r="36" spans="1:13" s="8" customFormat="1" x14ac:dyDescent="0.25">
      <c r="A36" s="51"/>
      <c r="B36" s="55"/>
      <c r="C36" s="57"/>
      <c r="D36" s="57" t="str">
        <f>AUTODIAGNÓSTICO!B28</f>
        <v>EJECUTAR</v>
      </c>
      <c r="E36" s="57">
        <v>100</v>
      </c>
      <c r="F36" s="57">
        <f>AUTODIAGNÓSTICO!D28</f>
        <v>74.285714285714292</v>
      </c>
      <c r="G36" s="57"/>
      <c r="H36" s="57"/>
      <c r="I36" s="57"/>
      <c r="J36" s="57"/>
      <c r="K36" s="57"/>
      <c r="L36" s="57"/>
      <c r="M36" s="56"/>
    </row>
    <row r="37" spans="1:13" s="8" customFormat="1" x14ac:dyDescent="0.25">
      <c r="A37" s="51"/>
      <c r="B37" s="55"/>
      <c r="C37" s="57"/>
      <c r="D37" s="57" t="str">
        <f>AUTODIAGNÓSTICO!B56</f>
        <v>VERIFICAR</v>
      </c>
      <c r="E37" s="57">
        <v>100</v>
      </c>
      <c r="F37" s="57">
        <f>AUTODIAGNÓSTICO!D56</f>
        <v>71.111111111111114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70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78.571428571428569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72.5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71.111111111111114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154172000247</v>
      </c>
      <c r="D11" s="273"/>
      <c r="E11" s="22">
        <f>AUTODIAGNÓSTICO!I6</f>
        <v>73.278688524590166</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0" workbookViewId="0">
      <selection activeCell="G18" sqref="G18"/>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264</v>
      </c>
      <c r="B9" s="281"/>
      <c r="C9" s="282"/>
      <c r="D9" s="301" t="s">
        <v>265</v>
      </c>
      <c r="E9" s="301"/>
      <c r="F9" s="289" t="s">
        <v>266</v>
      </c>
      <c r="G9" s="290"/>
      <c r="H9" s="290" t="s">
        <v>267</v>
      </c>
      <c r="I9" s="295" t="s">
        <v>268</v>
      </c>
      <c r="J9" s="296"/>
      <c r="K9" s="305">
        <v>2022</v>
      </c>
      <c r="L9" s="304">
        <v>2023</v>
      </c>
      <c r="M9" s="81"/>
      <c r="N9">
        <v>2028</v>
      </c>
      <c r="O9">
        <v>2028</v>
      </c>
    </row>
    <row r="10" spans="1:15" x14ac:dyDescent="0.25">
      <c r="A10" s="283"/>
      <c r="B10" s="284"/>
      <c r="C10" s="285"/>
      <c r="D10" s="302"/>
      <c r="E10" s="302"/>
      <c r="F10" s="291"/>
      <c r="G10" s="292"/>
      <c r="H10" s="292"/>
      <c r="I10" s="297" t="s">
        <v>269</v>
      </c>
      <c r="J10" s="298"/>
      <c r="K10" s="305"/>
      <c r="L10" s="305"/>
      <c r="M10" s="81"/>
      <c r="N10">
        <v>2029</v>
      </c>
      <c r="O10">
        <v>2029</v>
      </c>
    </row>
    <row r="11" spans="1:15" x14ac:dyDescent="0.25">
      <c r="A11" s="283"/>
      <c r="B11" s="284"/>
      <c r="C11" s="285"/>
      <c r="D11" s="302"/>
      <c r="E11" s="302"/>
      <c r="F11" s="291"/>
      <c r="G11" s="292"/>
      <c r="H11" s="292"/>
      <c r="I11" s="297" t="s">
        <v>270</v>
      </c>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Construir la estrategia de rendición de cuentas
 Paso 1. 
Identificación de los espacios de diálogo en los que la entidad rendirá cuentas</v>
      </c>
      <c r="D16" s="50" t="str">
        <f>VLOOKUP(A16,AUTODIAGNÓSTICO!A9:J69,8,0)</f>
        <v>Identificar los espacios y mecanismos de las actividades permanentes institucionales que pueden utilizarse como ejercicios de diálogo para la rendición de cuentas tales como: mesas de trabajo, foros, reuniones, etc.</v>
      </c>
      <c r="E16" s="78">
        <f>VLOOKUP(A16,AUTODIAGNÓSTICO!$A$9:$J$69,9,0)</f>
        <v>60</v>
      </c>
      <c r="F16" s="47" t="s">
        <v>271</v>
      </c>
      <c r="G16" s="47" t="s">
        <v>272</v>
      </c>
      <c r="H16" s="47" t="s">
        <v>273</v>
      </c>
      <c r="I16" s="47" t="s">
        <v>274</v>
      </c>
      <c r="J16" s="47" t="s">
        <v>275</v>
      </c>
      <c r="K16" s="48">
        <v>44607</v>
      </c>
      <c r="L16" s="48">
        <v>44890</v>
      </c>
    </row>
    <row r="17" spans="1:12" ht="120" x14ac:dyDescent="0.25">
      <c r="A17" s="49">
        <v>2</v>
      </c>
      <c r="B17" s="50" t="str">
        <f>VLOOKUP(A17,AUTODIAGNÓSTICO!$A$9:$J$69,3,0)</f>
        <v>PLANEAR</v>
      </c>
      <c r="C17" s="50" t="str">
        <f>VLOOKUP(A17,AUTODIAGNÓSTICO!A10:J70,6,0)</f>
        <v>Construir la estrategia de rendición de cuentas 
 Paso 2. 
Definir la estrategia para implementar el ejercicio de rendición de cuentas</v>
      </c>
      <c r="D17" s="50" t="str">
        <f>VLOOKUP(A17,AUTODIAGNÓSTICO!A10:J70,8,0)</f>
        <v>Establecer los canales y mecanismos virtuales que complementarán las acciones de diálogo definidas para temas específicos y para los temas generales.</v>
      </c>
      <c r="E17" s="78">
        <f>VLOOKUP(A17,AUTODIAGNÓSTICO!$A$9:$J$69,9,0)</f>
        <v>60</v>
      </c>
      <c r="F17" s="47" t="s">
        <v>276</v>
      </c>
      <c r="G17" s="47" t="s">
        <v>277</v>
      </c>
      <c r="H17" s="47" t="s">
        <v>278</v>
      </c>
      <c r="I17" s="47"/>
      <c r="J17" s="47" t="s">
        <v>279</v>
      </c>
      <c r="K17" s="48">
        <v>44607</v>
      </c>
      <c r="L17" s="48">
        <v>44890</v>
      </c>
    </row>
    <row r="18" spans="1:12" ht="165" x14ac:dyDescent="0.25">
      <c r="A18" s="49">
        <v>3</v>
      </c>
      <c r="B18" s="50" t="str">
        <f>VLOOKUP(A18,AUTODIAGNÓSTICO!$A$9:$J$69,3,0)</f>
        <v>EJECUTAR</v>
      </c>
      <c r="C18" s="50" t="str">
        <f>VLOOKUP(A18,AUTODIAGNÓSTICO!A11:J71,6,0)</f>
        <v>Preparar los espacios de diálogo</v>
      </c>
      <c r="D18" s="50" t="str">
        <f>VLOOKUP(A18,AUTODIAGNÓSTICO!A11:J71,8,0)</f>
        <v>Definir y organizar los espacios de diálogo de acuerdo a los grupos de interés y temas priorizados.</v>
      </c>
      <c r="E18" s="78">
        <f>VLOOKUP(A18,AUTODIAGNÓSTICO!$A$9:$J$69,9,0)</f>
        <v>60</v>
      </c>
      <c r="F18" s="47" t="s">
        <v>280</v>
      </c>
      <c r="G18" s="47" t="s">
        <v>272</v>
      </c>
      <c r="H18" s="47" t="s">
        <v>281</v>
      </c>
      <c r="I18" s="47" t="s">
        <v>282</v>
      </c>
      <c r="J18" s="47" t="s">
        <v>283</v>
      </c>
      <c r="K18" s="48">
        <v>44607</v>
      </c>
      <c r="L18" s="48">
        <v>44890</v>
      </c>
    </row>
    <row r="19" spans="1:12" ht="75" x14ac:dyDescent="0.25">
      <c r="A19" s="49">
        <v>4</v>
      </c>
      <c r="B19" s="50" t="str">
        <f>VLOOKUP(A19,AUTODIAGNÓSTICO!$A$9:$J$69,3,0)</f>
        <v>EJECUTAR</v>
      </c>
      <c r="C19" s="50" t="str">
        <f>VLOOKUP(A19,AUTODIAGNÓSTICO!A12:J72,6,0)</f>
        <v>Realizar espacios de diálogo  de rendición de cuentas</v>
      </c>
      <c r="D19" s="50" t="str">
        <f>VLOOKUP(A19,AUTODIAGNÓSTICO!A12:J72,8,0)</f>
        <v>Efectuar la publición de la convocatoria y/o invitación a la rendición de cuentas con 30 días de anticipación.</v>
      </c>
      <c r="E19" s="78">
        <f>VLOOKUP(A19,AUTODIAGNÓSTICO!$A$9:$J$69,9,0)</f>
        <v>50</v>
      </c>
      <c r="F19" s="47" t="s">
        <v>284</v>
      </c>
      <c r="G19" s="47" t="s">
        <v>285</v>
      </c>
      <c r="H19" s="47" t="s">
        <v>286</v>
      </c>
      <c r="I19" s="47" t="s">
        <v>287</v>
      </c>
      <c r="J19" s="47" t="s">
        <v>288</v>
      </c>
      <c r="K19" s="48">
        <v>44936</v>
      </c>
      <c r="L19" s="48">
        <v>44985</v>
      </c>
    </row>
    <row r="20" spans="1:12" ht="90" x14ac:dyDescent="0.25">
      <c r="A20" s="49">
        <v>5</v>
      </c>
      <c r="B20" s="50" t="str">
        <f>VLOOKUP(A20,AUTODIAGNÓSTICO!$A$9:$J$69,3,0)</f>
        <v>ACTUAR</v>
      </c>
      <c r="C20" s="50" t="str">
        <f>VLOOKUP(A20,AUTODIAGNÓSTICO!A13:J73,6,0)</f>
        <v>Establecer acciones de mejora del proceso de rendición de cuenta</v>
      </c>
      <c r="D20" s="50" t="str">
        <f>VLOOKUP(A20,AUTODIAGNÓSTICO!A13:J73,8,0)</f>
        <v xml:space="preserve">Evaluar y verificar por parte de la oficina de control interno que se garanticen los mecanismos de participación ciudadana en la rendición de cuentas. </v>
      </c>
      <c r="E20" s="78">
        <f>VLOOKUP(A20,AUTODIAGNÓSTICO!$A$9:$J$69,9,0)</f>
        <v>50</v>
      </c>
      <c r="F20" s="47" t="s">
        <v>289</v>
      </c>
      <c r="G20" s="47" t="s">
        <v>290</v>
      </c>
      <c r="H20" s="47" t="s">
        <v>291</v>
      </c>
      <c r="I20" s="47" t="s">
        <v>292</v>
      </c>
      <c r="J20" s="47" t="s">
        <v>293</v>
      </c>
      <c r="K20" s="48">
        <v>44607</v>
      </c>
      <c r="L20" s="48">
        <v>44890</v>
      </c>
    </row>
    <row r="21" spans="1:12" ht="90"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150"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50"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150"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150"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150"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ht="150"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ht="165"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ht="165"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ht="165"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ht="165"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ht="165"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ht="165"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ht="165"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ht="105"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ht="105"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ht="105"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ht="105"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ht="105"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ht="105"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ht="105"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ht="90"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ht="105"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ht="90"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ht="60"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ht="45"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ht="90"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ht="135"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ht="135"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ht="135"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ht="60"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ht="105"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ht="90"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ht="120"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ht="75"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ht="75"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ht="60"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ht="120"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ht="60"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ht="60"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ht="60"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ht="120"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ht="105"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ht="105"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ht="255"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ht="105"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ht="150"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ht="105"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ht="105"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ht="105"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ht="105"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ht="90"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ht="90"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ht="90"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ht="90"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ht="120"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2022-02-15T17:04:31Z</dcterms:modified>
</cp:coreProperties>
</file>