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peleria mayi\Documents\CER SAN JAVIER\Evaluación de desempeño\"/>
    </mc:Choice>
  </mc:AlternateContent>
  <bookViews>
    <workbookView xWindow="0" yWindow="0" windowWidth="240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8" i="1" l="1"/>
  <c r="AM8" i="1" s="1"/>
  <c r="AN8" i="1" s="1"/>
  <c r="AB8" i="1"/>
  <c r="AC8" i="1" s="1"/>
  <c r="AD8" i="1" s="1"/>
  <c r="X8" i="1"/>
  <c r="Y8" i="1" s="1"/>
  <c r="W8" i="1"/>
  <c r="R8" i="1"/>
  <c r="AO8" i="1" s="1"/>
  <c r="AL7" i="1"/>
  <c r="AM7" i="1" s="1"/>
  <c r="AN7" i="1" s="1"/>
  <c r="AB7" i="1"/>
  <c r="AC7" i="1" s="1"/>
  <c r="AD7" i="1" s="1"/>
  <c r="X7" i="1"/>
  <c r="Y7" i="1" s="1"/>
  <c r="W7" i="1"/>
  <c r="R7" i="1"/>
  <c r="AO7" i="1" s="1"/>
  <c r="AL6" i="1"/>
  <c r="AM6" i="1" s="1"/>
  <c r="AN6" i="1" s="1"/>
  <c r="AB6" i="1"/>
  <c r="AC6" i="1" s="1"/>
  <c r="AD6" i="1" s="1"/>
  <c r="X6" i="1"/>
  <c r="Y6" i="1" s="1"/>
  <c r="W6" i="1"/>
  <c r="R6" i="1"/>
  <c r="AO6" i="1" s="1"/>
  <c r="AL5" i="1"/>
  <c r="AM5" i="1" s="1"/>
  <c r="AN5" i="1" s="1"/>
  <c r="AB5" i="1"/>
  <c r="AC5" i="1" s="1"/>
  <c r="AD5" i="1" s="1"/>
  <c r="X5" i="1"/>
  <c r="Y5" i="1" s="1"/>
  <c r="W5" i="1"/>
  <c r="R5" i="1"/>
  <c r="AO5" i="1" s="1"/>
  <c r="AP7" i="1" l="1"/>
  <c r="AQ7" i="1" s="1"/>
  <c r="S5" i="1"/>
  <c r="T5" i="1" s="1"/>
  <c r="AE5" i="1" s="1"/>
  <c r="AP5" i="1" s="1"/>
  <c r="AQ5" i="1" s="1"/>
  <c r="S6" i="1"/>
  <c r="T6" i="1" s="1"/>
  <c r="AE6" i="1" s="1"/>
  <c r="AP6" i="1" s="1"/>
  <c r="AQ6" i="1" s="1"/>
  <c r="S7" i="1"/>
  <c r="T7" i="1" s="1"/>
  <c r="AE7" i="1" s="1"/>
  <c r="S8" i="1"/>
  <c r="T8" i="1" s="1"/>
  <c r="AE8" i="1" s="1"/>
  <c r="AP8" i="1" s="1"/>
  <c r="AQ8" i="1" s="1"/>
</calcChain>
</file>

<file path=xl/sharedStrings.xml><?xml version="1.0" encoding="utf-8"?>
<sst xmlns="http://schemas.openxmlformats.org/spreadsheetml/2006/main" count="93" uniqueCount="60">
  <si>
    <t>Entidad territorial certificada (departamento o municipio certificado en educación)</t>
  </si>
  <si>
    <t>Municipio</t>
  </si>
  <si>
    <t>NORTE DE SANTANDER</t>
  </si>
  <si>
    <t>ABREGO</t>
  </si>
  <si>
    <t>CC</t>
  </si>
  <si>
    <t>ARENAS GONZÁLEZ EDWIN LEONARDO</t>
  </si>
  <si>
    <t>IER SAN JAVIER</t>
  </si>
  <si>
    <t>Rural</t>
  </si>
  <si>
    <t>Básica primaria</t>
  </si>
  <si>
    <t>Iniciativa</t>
  </si>
  <si>
    <t>Orientación al logro</t>
  </si>
  <si>
    <t>Compromiso social</t>
  </si>
  <si>
    <t>LÁZARO ORTIZ MARÍA EUGENIA</t>
  </si>
  <si>
    <t>GÓMEZ PARRA NANCY</t>
  </si>
  <si>
    <t>ARENIZ ARÉVALO YESENIA</t>
  </si>
  <si>
    <t>Matemáticas</t>
  </si>
  <si>
    <t>Básica secundaria y media</t>
  </si>
  <si>
    <t>Datos de identificación del docente evaluado</t>
  </si>
  <si>
    <t>Para cada docente, la suma de las ponderaciones de las 3 áreas de gestión debe ser igual a 70</t>
  </si>
  <si>
    <t>Valoración de las competencias funcionales</t>
  </si>
  <si>
    <t>Para cada docente evaluado se deben seleccionar las tres competencias comportamentales evaluadas</t>
  </si>
  <si>
    <t>Evaluación competencias comportamentales</t>
  </si>
  <si>
    <t>Resultado final</t>
  </si>
  <si>
    <t>Tipo de identificación</t>
  </si>
  <si>
    <t>Número de documento</t>
  </si>
  <si>
    <t>Apellidos y nombres</t>
  </si>
  <si>
    <t>Establecimiento educativo</t>
  </si>
  <si>
    <t>Código DANE</t>
  </si>
  <si>
    <t>Zona</t>
  </si>
  <si>
    <t>Área</t>
  </si>
  <si>
    <t>Nivel</t>
  </si>
  <si>
    <t>Ponderación académica</t>
  </si>
  <si>
    <t>Ponderación administrativa</t>
  </si>
  <si>
    <t>Ponderación comunitaria</t>
  </si>
  <si>
    <t>Dominio curricular</t>
  </si>
  <si>
    <t>Planeación organización</t>
  </si>
  <si>
    <t>Pedagógica y didáctica</t>
  </si>
  <si>
    <t>Evaluación aprendizaje</t>
  </si>
  <si>
    <t>SUMA académica</t>
  </si>
  <si>
    <t>Promedio académica</t>
  </si>
  <si>
    <t>Uso de recursos</t>
  </si>
  <si>
    <t>Seguimiento de procesos</t>
  </si>
  <si>
    <t>SUMA administrativa</t>
  </si>
  <si>
    <t>Promedio administrativa</t>
  </si>
  <si>
    <t>Comunicación institucional</t>
  </si>
  <si>
    <t>Interacción comunidad</t>
  </si>
  <si>
    <t>SUMA comunitaria</t>
  </si>
  <si>
    <t>Promedio comunitaria</t>
  </si>
  <si>
    <t>Subtotal funcionales</t>
  </si>
  <si>
    <t>Comportamental 1</t>
  </si>
  <si>
    <t>Comportamental 2</t>
  </si>
  <si>
    <t>Comportamental 3</t>
  </si>
  <si>
    <t>Puntaje comportamental 1</t>
  </si>
  <si>
    <t>Puntaje comportamental 2</t>
  </si>
  <si>
    <t>Puntaje comportamental 3</t>
  </si>
  <si>
    <t>SUMA</t>
  </si>
  <si>
    <t>Promedio comportamentales</t>
  </si>
  <si>
    <t>Ponderación comportamentales</t>
  </si>
  <si>
    <t>Puntaje total</t>
  </si>
  <si>
    <t>Valoración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</si>
</sst>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3" fillId="0" borderId="1" xfId="0" applyFont="1" applyFill="1" applyBorder="1" applyAlignment="1" applyProtection="1">
      <alignment horizontal="left" vertical="top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0" applyNumberFormat="1" applyFont="1" applyBorder="1" applyAlignment="1" applyProtection="1">
      <alignment horizontal="center" vertical="center" wrapText="1"/>
    </xf>
  </cellXfs>
  <cellStyles count="1">
    <cellStyle name="Normal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R8"/>
  <sheetViews>
    <sheetView tabSelected="1" workbookViewId="0">
      <selection activeCell="A5" sqref="A5"/>
    </sheetView>
  </sheetViews>
  <sheetFormatPr baseColWidth="10" defaultRowHeight="15" x14ac:dyDescent="0.25"/>
  <cols>
    <col min="5" max="5" width="31.28515625" customWidth="1"/>
    <col min="7" max="7" width="15" customWidth="1"/>
  </cols>
  <sheetData>
    <row r="3" spans="1:44" ht="38.25" customHeight="1" x14ac:dyDescent="0.25">
      <c r="A3" s="11" t="s">
        <v>0</v>
      </c>
      <c r="B3" s="11" t="s">
        <v>1</v>
      </c>
      <c r="C3" s="11" t="s">
        <v>17</v>
      </c>
      <c r="D3" s="11"/>
      <c r="E3" s="11"/>
      <c r="F3" s="11"/>
      <c r="G3" s="11"/>
      <c r="H3" s="11"/>
      <c r="I3" s="11"/>
      <c r="J3" s="11"/>
      <c r="K3" s="11" t="s">
        <v>18</v>
      </c>
      <c r="L3" s="11"/>
      <c r="M3" s="11"/>
      <c r="N3" s="11" t="s">
        <v>19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 t="s">
        <v>20</v>
      </c>
      <c r="AG3" s="11"/>
      <c r="AH3" s="11"/>
      <c r="AI3" s="11" t="s">
        <v>21</v>
      </c>
      <c r="AJ3" s="11"/>
      <c r="AK3" s="11"/>
      <c r="AL3" s="11"/>
      <c r="AM3" s="11"/>
      <c r="AN3" s="11"/>
      <c r="AO3" s="12"/>
      <c r="AP3" s="11" t="s">
        <v>22</v>
      </c>
      <c r="AQ3" s="11"/>
      <c r="AR3" s="10"/>
    </row>
    <row r="4" spans="1:44" ht="38.25" x14ac:dyDescent="0.25">
      <c r="A4" s="11"/>
      <c r="B4" s="11"/>
      <c r="C4" s="12" t="s">
        <v>23</v>
      </c>
      <c r="D4" s="12" t="s">
        <v>24</v>
      </c>
      <c r="E4" s="12" t="s">
        <v>25</v>
      </c>
      <c r="F4" s="12" t="s">
        <v>26</v>
      </c>
      <c r="G4" s="12" t="s">
        <v>27</v>
      </c>
      <c r="H4" s="12" t="s">
        <v>28</v>
      </c>
      <c r="I4" s="12" t="s">
        <v>29</v>
      </c>
      <c r="J4" s="12" t="s">
        <v>30</v>
      </c>
      <c r="K4" s="12" t="s">
        <v>31</v>
      </c>
      <c r="L4" s="12" t="s">
        <v>32</v>
      </c>
      <c r="M4" s="12" t="s">
        <v>33</v>
      </c>
      <c r="N4" s="12" t="s">
        <v>34</v>
      </c>
      <c r="O4" s="12" t="s">
        <v>35</v>
      </c>
      <c r="P4" s="12" t="s">
        <v>36</v>
      </c>
      <c r="Q4" s="12" t="s">
        <v>37</v>
      </c>
      <c r="R4" s="12" t="s">
        <v>38</v>
      </c>
      <c r="S4" s="12" t="s">
        <v>39</v>
      </c>
      <c r="T4" s="12" t="s">
        <v>31</v>
      </c>
      <c r="U4" s="12" t="s">
        <v>40</v>
      </c>
      <c r="V4" s="12" t="s">
        <v>41</v>
      </c>
      <c r="W4" s="12" t="s">
        <v>42</v>
      </c>
      <c r="X4" s="12" t="s">
        <v>43</v>
      </c>
      <c r="Y4" s="12" t="s">
        <v>32</v>
      </c>
      <c r="Z4" s="12" t="s">
        <v>44</v>
      </c>
      <c r="AA4" s="12" t="s">
        <v>45</v>
      </c>
      <c r="AB4" s="12" t="s">
        <v>46</v>
      </c>
      <c r="AC4" s="12" t="s">
        <v>47</v>
      </c>
      <c r="AD4" s="12" t="s">
        <v>33</v>
      </c>
      <c r="AE4" s="12" t="s">
        <v>48</v>
      </c>
      <c r="AF4" s="12" t="s">
        <v>49</v>
      </c>
      <c r="AG4" s="12" t="s">
        <v>50</v>
      </c>
      <c r="AH4" s="12" t="s">
        <v>51</v>
      </c>
      <c r="AI4" s="12" t="s">
        <v>52</v>
      </c>
      <c r="AJ4" s="12" t="s">
        <v>53</v>
      </c>
      <c r="AK4" s="12" t="s">
        <v>54</v>
      </c>
      <c r="AL4" s="12" t="s">
        <v>55</v>
      </c>
      <c r="AM4" s="12" t="s">
        <v>56</v>
      </c>
      <c r="AN4" s="12" t="s">
        <v>57</v>
      </c>
      <c r="AO4" s="12" t="s">
        <v>55</v>
      </c>
      <c r="AP4" s="12" t="s">
        <v>58</v>
      </c>
      <c r="AQ4" s="12" t="s">
        <v>59</v>
      </c>
      <c r="AR4" s="10"/>
    </row>
    <row r="5" spans="1:44" ht="27" x14ac:dyDescent="0.25">
      <c r="A5" s="13" t="s">
        <v>2</v>
      </c>
      <c r="B5" s="1" t="s">
        <v>3</v>
      </c>
      <c r="C5" s="2" t="s">
        <v>4</v>
      </c>
      <c r="D5" s="3">
        <v>5408600</v>
      </c>
      <c r="E5" s="3" t="s">
        <v>5</v>
      </c>
      <c r="F5" s="4" t="s">
        <v>6</v>
      </c>
      <c r="G5" s="5">
        <v>254003000526</v>
      </c>
      <c r="H5" s="6" t="s">
        <v>7</v>
      </c>
      <c r="I5" s="7" t="s">
        <v>8</v>
      </c>
      <c r="J5" s="6" t="s">
        <v>8</v>
      </c>
      <c r="K5" s="2">
        <v>29.9</v>
      </c>
      <c r="L5" s="2">
        <v>22.5</v>
      </c>
      <c r="M5" s="2">
        <v>16.8</v>
      </c>
      <c r="N5" s="2">
        <v>100</v>
      </c>
      <c r="O5" s="2">
        <v>98</v>
      </c>
      <c r="P5" s="2">
        <v>100</v>
      </c>
      <c r="Q5" s="2">
        <v>100</v>
      </c>
      <c r="R5" s="14">
        <f t="shared" ref="R5:R8" si="0">SUM(N5:Q5)</f>
        <v>398</v>
      </c>
      <c r="S5" s="15">
        <f t="shared" ref="S5:S8" si="1">IF(R5&gt;0,AVERAGE(N5:Q5))</f>
        <v>99.5</v>
      </c>
      <c r="T5" s="15">
        <f t="shared" ref="T5:T8" si="2">(S5*K5)/100</f>
        <v>29.750499999999999</v>
      </c>
      <c r="U5" s="2">
        <v>100</v>
      </c>
      <c r="V5" s="2">
        <v>96</v>
      </c>
      <c r="W5" s="14">
        <f>SUM(U5:V5)</f>
        <v>196</v>
      </c>
      <c r="X5" s="15">
        <f>IF(W5&gt;0,AVERAGE(U5:V5))</f>
        <v>98</v>
      </c>
      <c r="Y5" s="15">
        <f t="shared" ref="Y5:Y8" si="3">(X5*L5)/100</f>
        <v>22.05</v>
      </c>
      <c r="Z5" s="2">
        <v>98</v>
      </c>
      <c r="AA5" s="2">
        <v>100</v>
      </c>
      <c r="AB5" s="14">
        <f>SUM(Z5:AA5)</f>
        <v>198</v>
      </c>
      <c r="AC5" s="15">
        <f>IF(AB5&gt;0,AVERAGE(Z5:AA5))</f>
        <v>99</v>
      </c>
      <c r="AD5" s="15">
        <f t="shared" ref="AD5:AD8" si="4">(AC5*M5)/100</f>
        <v>16.632000000000001</v>
      </c>
      <c r="AE5" s="16">
        <f>T5+Y5+AD5</f>
        <v>68.432500000000005</v>
      </c>
      <c r="AF5" s="1" t="s">
        <v>9</v>
      </c>
      <c r="AG5" s="1" t="s">
        <v>10</v>
      </c>
      <c r="AH5" s="1" t="s">
        <v>11</v>
      </c>
      <c r="AI5" s="2">
        <v>93</v>
      </c>
      <c r="AJ5" s="2">
        <v>94</v>
      </c>
      <c r="AK5" s="2">
        <v>95</v>
      </c>
      <c r="AL5" s="14">
        <f>SUM(AI5:AK5)</f>
        <v>282</v>
      </c>
      <c r="AM5" s="16">
        <f>IF(AL5&gt;0,AVERAGE(AI5:AK5))</f>
        <v>94</v>
      </c>
      <c r="AN5" s="16">
        <f>AM5*0.3</f>
        <v>28.2</v>
      </c>
      <c r="AO5" s="16">
        <f>R5+W5+AB5+AL5</f>
        <v>1074</v>
      </c>
      <c r="AP5" s="16">
        <f t="shared" ref="AP5:AP8" si="5">IF(AO5&gt;0,(AE5+AN5))</f>
        <v>96.632500000000007</v>
      </c>
      <c r="AQ5" s="8" t="str">
        <f>IF(AP5=FALSE,FALSE,IF(AP5&lt;60,"NO SATISFACTORIO",IF(AP5&gt;=90,"SOBRESALIENTE","SATISFACTORIO")))</f>
        <v>SOBRESALIENTE</v>
      </c>
      <c r="AR5" s="9"/>
    </row>
    <row r="6" spans="1:44" ht="27" x14ac:dyDescent="0.25">
      <c r="A6" s="13" t="s">
        <v>2</v>
      </c>
      <c r="B6" s="1" t="s">
        <v>3</v>
      </c>
      <c r="C6" s="2" t="s">
        <v>4</v>
      </c>
      <c r="D6" s="3">
        <v>60415654</v>
      </c>
      <c r="E6" s="3" t="s">
        <v>12</v>
      </c>
      <c r="F6" s="4" t="s">
        <v>6</v>
      </c>
      <c r="G6" s="5">
        <v>254003000526</v>
      </c>
      <c r="H6" s="6" t="s">
        <v>7</v>
      </c>
      <c r="I6" s="7" t="s">
        <v>8</v>
      </c>
      <c r="J6" s="6" t="s">
        <v>8</v>
      </c>
      <c r="K6" s="2">
        <v>29.6</v>
      </c>
      <c r="L6" s="2">
        <v>22.9</v>
      </c>
      <c r="M6" s="2">
        <v>17</v>
      </c>
      <c r="N6" s="2">
        <v>100</v>
      </c>
      <c r="O6" s="2">
        <v>100</v>
      </c>
      <c r="P6" s="2">
        <v>95</v>
      </c>
      <c r="Q6" s="2">
        <v>100</v>
      </c>
      <c r="R6" s="14">
        <f t="shared" si="0"/>
        <v>395</v>
      </c>
      <c r="S6" s="15">
        <f t="shared" si="1"/>
        <v>98.75</v>
      </c>
      <c r="T6" s="15">
        <f t="shared" si="2"/>
        <v>29.23</v>
      </c>
      <c r="U6" s="2">
        <v>100</v>
      </c>
      <c r="V6" s="2">
        <v>99</v>
      </c>
      <c r="W6" s="14">
        <f t="shared" ref="W6:W8" si="6">SUM(U6:V6)</f>
        <v>199</v>
      </c>
      <c r="X6" s="15">
        <f t="shared" ref="X6:X8" si="7">IF(W6&gt;0,AVERAGE(U6:V6))</f>
        <v>99.5</v>
      </c>
      <c r="Y6" s="15">
        <f t="shared" si="3"/>
        <v>22.785499999999999</v>
      </c>
      <c r="Z6" s="2">
        <v>100</v>
      </c>
      <c r="AA6" s="2">
        <v>100</v>
      </c>
      <c r="AB6" s="14">
        <f t="shared" ref="AB6:AB8" si="8">SUM(Z6:AA6)</f>
        <v>200</v>
      </c>
      <c r="AC6" s="15">
        <f t="shared" ref="AC6:AC8" si="9">IF(AB6&gt;0,AVERAGE(Z6:AA6))</f>
        <v>100</v>
      </c>
      <c r="AD6" s="15">
        <f t="shared" si="4"/>
        <v>17</v>
      </c>
      <c r="AE6" s="16">
        <f t="shared" ref="AE6:AE8" si="10">T6+Y6+AD6</f>
        <v>69.015500000000003</v>
      </c>
      <c r="AF6" s="1" t="s">
        <v>9</v>
      </c>
      <c r="AG6" s="1" t="s">
        <v>10</v>
      </c>
      <c r="AH6" s="1" t="s">
        <v>11</v>
      </c>
      <c r="AI6" s="2">
        <v>100</v>
      </c>
      <c r="AJ6" s="2">
        <v>100</v>
      </c>
      <c r="AK6" s="2">
        <v>98</v>
      </c>
      <c r="AL6" s="14">
        <f t="shared" ref="AL6:AL8" si="11">SUM(AI6:AK6)</f>
        <v>298</v>
      </c>
      <c r="AM6" s="16">
        <f t="shared" ref="AM6:AM8" si="12">IF(AL6&gt;0,AVERAGE(AI6:AK6))</f>
        <v>99.333333333333329</v>
      </c>
      <c r="AN6" s="16">
        <f t="shared" ref="AN6:AN8" si="13">AM6*0.3</f>
        <v>29.799999999999997</v>
      </c>
      <c r="AO6" s="16">
        <f t="shared" ref="AO6:AO8" si="14">R6+W6+AB6+AL6</f>
        <v>1092</v>
      </c>
      <c r="AP6" s="16">
        <f t="shared" si="5"/>
        <v>98.8155</v>
      </c>
      <c r="AQ6" s="8" t="str">
        <f t="shared" ref="AQ6:AQ8" si="15">IF(AP6=FALSE,FALSE,IF(AP6&lt;60,"NO SATISFACTORIO",IF(AP6&gt;=90,"SOBRESALIENTE","SATISFACTORIO")))</f>
        <v>SOBRESALIENTE</v>
      </c>
      <c r="AR6" s="9"/>
    </row>
    <row r="7" spans="1:44" ht="27" x14ac:dyDescent="0.25">
      <c r="A7" s="13" t="s">
        <v>2</v>
      </c>
      <c r="B7" s="2" t="s">
        <v>3</v>
      </c>
      <c r="C7" s="2" t="s">
        <v>4</v>
      </c>
      <c r="D7" s="3">
        <v>60417107</v>
      </c>
      <c r="E7" s="3" t="s">
        <v>13</v>
      </c>
      <c r="F7" s="4" t="s">
        <v>6</v>
      </c>
      <c r="G7" s="5">
        <v>254003000526</v>
      </c>
      <c r="H7" s="6" t="s">
        <v>7</v>
      </c>
      <c r="I7" s="7" t="s">
        <v>8</v>
      </c>
      <c r="J7" s="6" t="s">
        <v>8</v>
      </c>
      <c r="K7" s="2">
        <v>30</v>
      </c>
      <c r="L7" s="2">
        <v>22.8</v>
      </c>
      <c r="M7" s="2">
        <v>17</v>
      </c>
      <c r="N7" s="2">
        <v>100</v>
      </c>
      <c r="O7" s="2">
        <v>100</v>
      </c>
      <c r="P7" s="2">
        <v>100</v>
      </c>
      <c r="Q7" s="2">
        <v>100</v>
      </c>
      <c r="R7" s="14">
        <f t="shared" si="0"/>
        <v>400</v>
      </c>
      <c r="S7" s="15">
        <f t="shared" si="1"/>
        <v>100</v>
      </c>
      <c r="T7" s="15">
        <f t="shared" si="2"/>
        <v>30</v>
      </c>
      <c r="U7" s="2">
        <v>100</v>
      </c>
      <c r="V7" s="2">
        <v>98</v>
      </c>
      <c r="W7" s="14">
        <f t="shared" si="6"/>
        <v>198</v>
      </c>
      <c r="X7" s="15">
        <f t="shared" si="7"/>
        <v>99</v>
      </c>
      <c r="Y7" s="15">
        <f t="shared" si="3"/>
        <v>22.572000000000003</v>
      </c>
      <c r="Z7" s="2">
        <v>100</v>
      </c>
      <c r="AA7" s="2">
        <v>100</v>
      </c>
      <c r="AB7" s="14">
        <f t="shared" si="8"/>
        <v>200</v>
      </c>
      <c r="AC7" s="15">
        <f t="shared" si="9"/>
        <v>100</v>
      </c>
      <c r="AD7" s="15">
        <f t="shared" si="4"/>
        <v>17</v>
      </c>
      <c r="AE7" s="16">
        <f t="shared" si="10"/>
        <v>69.572000000000003</v>
      </c>
      <c r="AF7" s="2" t="s">
        <v>9</v>
      </c>
      <c r="AG7" s="2" t="s">
        <v>10</v>
      </c>
      <c r="AH7" s="2" t="s">
        <v>11</v>
      </c>
      <c r="AI7" s="2">
        <v>100</v>
      </c>
      <c r="AJ7" s="2">
        <v>100</v>
      </c>
      <c r="AK7" s="2">
        <v>98</v>
      </c>
      <c r="AL7" s="14">
        <f t="shared" si="11"/>
        <v>298</v>
      </c>
      <c r="AM7" s="16">
        <f t="shared" si="12"/>
        <v>99.333333333333329</v>
      </c>
      <c r="AN7" s="16">
        <f t="shared" si="13"/>
        <v>29.799999999999997</v>
      </c>
      <c r="AO7" s="16">
        <f t="shared" si="14"/>
        <v>1096</v>
      </c>
      <c r="AP7" s="16">
        <f t="shared" si="5"/>
        <v>99.372</v>
      </c>
      <c r="AQ7" s="8" t="str">
        <f t="shared" si="15"/>
        <v>SOBRESALIENTE</v>
      </c>
      <c r="AR7" s="9"/>
    </row>
    <row r="8" spans="1:44" ht="27" x14ac:dyDescent="0.25">
      <c r="A8" s="13" t="s">
        <v>2</v>
      </c>
      <c r="B8" s="1" t="s">
        <v>3</v>
      </c>
      <c r="C8" s="2" t="s">
        <v>4</v>
      </c>
      <c r="D8" s="3">
        <v>37333666</v>
      </c>
      <c r="E8" s="3" t="s">
        <v>14</v>
      </c>
      <c r="F8" s="4" t="s">
        <v>6</v>
      </c>
      <c r="G8" s="5">
        <v>254003000526</v>
      </c>
      <c r="H8" s="6" t="s">
        <v>7</v>
      </c>
      <c r="I8" s="7" t="s">
        <v>15</v>
      </c>
      <c r="J8" s="6" t="s">
        <v>16</v>
      </c>
      <c r="K8" s="2">
        <v>29.7</v>
      </c>
      <c r="L8" s="2">
        <v>22.8</v>
      </c>
      <c r="M8" s="2">
        <v>17</v>
      </c>
      <c r="N8" s="2">
        <v>100</v>
      </c>
      <c r="O8" s="2">
        <v>98</v>
      </c>
      <c r="P8" s="2">
        <v>98</v>
      </c>
      <c r="Q8" s="2">
        <v>100</v>
      </c>
      <c r="R8" s="14">
        <f t="shared" si="0"/>
        <v>396</v>
      </c>
      <c r="S8" s="15">
        <f t="shared" si="1"/>
        <v>99</v>
      </c>
      <c r="T8" s="15">
        <f t="shared" si="2"/>
        <v>29.402999999999999</v>
      </c>
      <c r="U8" s="2">
        <v>100</v>
      </c>
      <c r="V8" s="2">
        <v>98</v>
      </c>
      <c r="W8" s="14">
        <f t="shared" si="6"/>
        <v>198</v>
      </c>
      <c r="X8" s="15">
        <f t="shared" si="7"/>
        <v>99</v>
      </c>
      <c r="Y8" s="15">
        <f t="shared" si="3"/>
        <v>22.572000000000003</v>
      </c>
      <c r="Z8" s="2">
        <v>100</v>
      </c>
      <c r="AA8" s="2">
        <v>100</v>
      </c>
      <c r="AB8" s="14">
        <f t="shared" si="8"/>
        <v>200</v>
      </c>
      <c r="AC8" s="15">
        <f t="shared" si="9"/>
        <v>100</v>
      </c>
      <c r="AD8" s="15">
        <f t="shared" si="4"/>
        <v>17</v>
      </c>
      <c r="AE8" s="16">
        <f t="shared" si="10"/>
        <v>68.974999999999994</v>
      </c>
      <c r="AF8" s="1" t="s">
        <v>9</v>
      </c>
      <c r="AG8" s="1" t="s">
        <v>10</v>
      </c>
      <c r="AH8" s="1" t="s">
        <v>11</v>
      </c>
      <c r="AI8" s="2">
        <v>100</v>
      </c>
      <c r="AJ8" s="2">
        <v>100</v>
      </c>
      <c r="AK8" s="2">
        <v>99</v>
      </c>
      <c r="AL8" s="14">
        <f t="shared" si="11"/>
        <v>299</v>
      </c>
      <c r="AM8" s="16">
        <f t="shared" si="12"/>
        <v>99.666666666666671</v>
      </c>
      <c r="AN8" s="16">
        <f t="shared" si="13"/>
        <v>29.9</v>
      </c>
      <c r="AO8" s="16">
        <f t="shared" si="14"/>
        <v>1093</v>
      </c>
      <c r="AP8" s="16">
        <f t="shared" si="5"/>
        <v>98.875</v>
      </c>
      <c r="AQ8" s="8" t="str">
        <f t="shared" si="15"/>
        <v>SOBRESALIENTE</v>
      </c>
      <c r="AR8" s="9"/>
    </row>
  </sheetData>
  <mergeCells count="8">
    <mergeCell ref="AI3:AN3"/>
    <mergeCell ref="AP3:AQ3"/>
    <mergeCell ref="A3:A4"/>
    <mergeCell ref="B3:B4"/>
    <mergeCell ref="C3:J3"/>
    <mergeCell ref="K3:M3"/>
    <mergeCell ref="N3:AE3"/>
    <mergeCell ref="AF3:AH3"/>
  </mergeCells>
  <conditionalFormatting sqref="A3:B4 A5:A8">
    <cfRule type="expression" priority="5" stopIfTrue="1">
      <formula>largo</formula>
    </cfRule>
    <cfRule type="cellIs" dxfId="5" priority="6" stopIfTrue="1" operator="equal">
      <formula>FALSE</formula>
    </cfRule>
  </conditionalFormatting>
  <conditionalFormatting sqref="AL5:AR8 R5:T8 AB5:AE8 W5:Y8">
    <cfRule type="expression" priority="3" stopIfTrue="1">
      <formula>largo</formula>
    </cfRule>
    <cfRule type="cellIs" dxfId="3" priority="4" stopIfTrue="1" operator="equal">
      <formula>FALSE</formula>
    </cfRule>
  </conditionalFormatting>
  <conditionalFormatting sqref="C3:AI4 AJ4:AN4 AO3:AR4">
    <cfRule type="expression" priority="1" stopIfTrue="1">
      <formula>largo</formula>
    </cfRule>
    <cfRule type="cellIs" dxfId="1" priority="2" stopIfTrue="1" operator="equal">
      <formula>FALSE</formula>
    </cfRule>
  </conditionalFormatting>
  <dataValidations count="14">
    <dataValidation allowBlank="1" showInputMessage="1" showErrorMessage="1" promptTitle="MUNICIPIO" prompt="Escriba el nombre del municipio en el que labora el docente evaluado." sqref="B5:B8"/>
    <dataValidation allowBlank="1" showInputMessage="1" showErrorMessage="1" promptTitle="ENTIDAD TERRITORIAL CERTIFICADA" prompt="Escriba el nombre de la entidad territorial certificada." sqref="A5:A8"/>
    <dataValidation allowBlank="1" showInputMessage="1" showErrorMessage="1" promptTitle="Ponderación áreas de gestión" prompt="RECUERDE QUE LA SUMA DE LAS PONDERACIONES DE LAS ÁREAS DE GESTIÓN SIEMPRE DEBE SER IGUAL A 70." sqref="K5:M8"/>
    <dataValidation type="list" allowBlank="1" showInputMessage="1" showErrorMessage="1" promptTitle="ÁREA" prompt="Seleccione el área en la que se desempeña el docente evaluado." sqref="I5:I8">
      <formula1>$AV$14:$AV$34</formula1>
    </dataValidation>
    <dataValidation type="list" allowBlank="1" showInputMessage="1" showErrorMessage="1" promptTitle="NIVEL" prompt="Seleccione el nivel en el que enseña el docente evaluado." sqref="J5:J8">
      <formula1>$AW$14:$AW$16</formula1>
    </dataValidation>
    <dataValidation type="list" allowBlank="1" showInputMessage="1" showErrorMessage="1" promptTitle="ZONA" prompt="Seleccione la zona en la que se ubica el establecimiento educativo." sqref="H5:H8">
      <formula1>$AU$14:$AU$15</formula1>
    </dataValidation>
    <dataValidation allowBlank="1" showInputMessage="1" showErrorMessage="1" promptTitle="Código DANE" prompt="Escriba el código DANE del establecimiento educativo en el que labora el docente evaluado." sqref="G5:G8"/>
    <dataValidation allowBlank="1" showInputMessage="1" showErrorMessage="1" promptTitle="ESTABLECIMIENTO EDUCATIVO" prompt="Escriba el nombre del establecimiento educativo en el que labora el docente evaluado." sqref="F5:F8"/>
    <dataValidation allowBlank="1" showInputMessage="1" showErrorMessage="1" promptTitle="APELLIDOS Y NOMBRES" prompt="Escriba primero los APELLIDOS y luego los NOMBRES completos del docente evaluado." sqref="E5:E8"/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D5:D8">
      <formula1>1</formula1>
      <formula2>9000000000</formula2>
    </dataValidation>
    <dataValidation type="list" allowBlank="1" showInputMessage="1" showErrorMessage="1" promptTitle="Tipo de identificación" prompt="Seleccione el Tipo de Identificación del Evaluado._x000a_CC: Cédula de Ciudadanía_x000a_CE: Cédula de Extranjería" sqref="C5:C8">
      <formula1>$AT$14:$AT$15</formula1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F5:AH8">
      <formula1>$AX$14:$AX$20</formula1>
    </dataValidation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I5:AK5">
      <formula1>1</formula1>
      <formula2>100</formula2>
    </dataValidation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AI6:AK8 Z5:AA8 U5:V8 N5:Q8">
      <formula1>1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papeleria mayi</dc:creator>
  <cp:lastModifiedBy>papeleria mayi</cp:lastModifiedBy>
  <dcterms:created xsi:type="dcterms:W3CDTF">2022-10-09T22:32:26Z</dcterms:created>
  <dcterms:modified xsi:type="dcterms:W3CDTF">2022-10-09T22:37:32Z</dcterms:modified>
</cp:coreProperties>
</file>