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ncronizar\EVparaAV\Análisis 2021\Formatos\"/>
    </mc:Choice>
  </mc:AlternateContent>
  <xr:revisionPtr revIDLastSave="0" documentId="13_ncr:1_{AC46E5C6-FE56-4F27-81DC-5855AEE09B9C}" xr6:coauthVersionLast="47" xr6:coauthVersionMax="47" xr10:uidLastSave="{00000000-0000-0000-0000-000000000000}"/>
  <bookViews>
    <workbookView xWindow="810" yWindow="-120" windowWidth="19800" windowHeight="11760" xr2:uid="{A12D2DC1-80E2-4CDE-A757-85734E22A826}"/>
  </bookViews>
  <sheets>
    <sheet name="Lenguaje" sheetId="1" r:id="rId1"/>
    <sheet name="Matemáticas" sheetId="3" r:id="rId2"/>
    <sheet name="Estadísticas" sheetId="5" r:id="rId3"/>
    <sheet name="Análisis" sheetId="6" r:id="rId4"/>
  </sheets>
  <definedNames>
    <definedName name="_xlnm.Print_Area" localSheetId="3">Análisis!$B$2:$E$28</definedName>
    <definedName name="_xlnm.Print_Area" localSheetId="2">Estadísticas!$A$2:$E$42</definedName>
    <definedName name="_xlnm.Print_Area" localSheetId="0">Lenguaje!$B$2:$H$30</definedName>
    <definedName name="_xlnm.Print_Area" localSheetId="1">Matemáticas!$B$2:$I$30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5" l="1"/>
  <c r="C39" i="5"/>
  <c r="C40" i="5"/>
  <c r="C41" i="5"/>
  <c r="C37" i="5"/>
  <c r="C33" i="5"/>
  <c r="C34" i="5"/>
  <c r="C35" i="5"/>
  <c r="C32" i="5"/>
  <c r="C30" i="5"/>
  <c r="C27" i="5"/>
  <c r="D27" i="5" s="1"/>
  <c r="C28" i="5"/>
  <c r="C29" i="5"/>
  <c r="H11" i="1"/>
  <c r="E38" i="5"/>
  <c r="E39" i="5"/>
  <c r="E40" i="5"/>
  <c r="E41" i="5"/>
  <c r="E37" i="5"/>
  <c r="E33" i="5"/>
  <c r="E34" i="5"/>
  <c r="E35" i="5"/>
  <c r="E32" i="5"/>
  <c r="E28" i="5"/>
  <c r="E29" i="5"/>
  <c r="E30" i="5"/>
  <c r="E27" i="5"/>
  <c r="E27" i="6"/>
  <c r="E28" i="6"/>
  <c r="E25" i="6"/>
  <c r="E26" i="6"/>
  <c r="E20" i="6"/>
  <c r="E21" i="6"/>
  <c r="E22" i="6"/>
  <c r="E31" i="5"/>
  <c r="E36" i="5"/>
  <c r="C31" i="5"/>
  <c r="C36" i="5"/>
  <c r="I15" i="3"/>
  <c r="C22" i="5"/>
  <c r="C2" i="5"/>
  <c r="E15" i="6"/>
  <c r="E16" i="6"/>
  <c r="E17" i="6"/>
  <c r="B3" i="6"/>
  <c r="B11" i="6"/>
  <c r="E6" i="5"/>
  <c r="E11" i="5"/>
  <c r="E17" i="5"/>
  <c r="E26" i="5"/>
  <c r="C17" i="5" l="1"/>
  <c r="C11" i="5"/>
  <c r="C6" i="5"/>
  <c r="E8" i="6" l="1"/>
  <c r="E7" i="6"/>
  <c r="E6" i="6"/>
  <c r="C4" i="6"/>
  <c r="C12" i="6"/>
  <c r="E24" i="6"/>
  <c r="E19" i="6"/>
  <c r="E14" i="6"/>
  <c r="J27" i="5"/>
  <c r="E23" i="5"/>
  <c r="B23" i="5"/>
  <c r="C26" i="5"/>
  <c r="D26" i="5" s="1"/>
  <c r="E3" i="5"/>
  <c r="D6" i="5" s="1"/>
  <c r="B3" i="5"/>
  <c r="I13" i="3"/>
  <c r="I12" i="3"/>
  <c r="I11" i="3"/>
  <c r="I14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C14" i="6" l="1"/>
  <c r="D36" i="5"/>
  <c r="D30" i="5"/>
  <c r="C17" i="6" s="1"/>
  <c r="D35" i="5"/>
  <c r="C22" i="6" s="1"/>
  <c r="D28" i="5"/>
  <c r="C15" i="6" s="1"/>
  <c r="D39" i="5"/>
  <c r="C26" i="6" s="1"/>
  <c r="D33" i="5"/>
  <c r="C20" i="6" s="1"/>
  <c r="D31" i="5"/>
  <c r="D37" i="5"/>
  <c r="C24" i="6" s="1"/>
  <c r="D38" i="5"/>
  <c r="C25" i="6" s="1"/>
  <c r="D29" i="5"/>
  <c r="D34" i="5"/>
  <c r="C21" i="6" s="1"/>
  <c r="D41" i="5"/>
  <c r="C28" i="6" s="1"/>
  <c r="D32" i="5"/>
  <c r="C19" i="6" s="1"/>
  <c r="D40" i="5"/>
  <c r="C27" i="6" s="1"/>
  <c r="C16" i="6"/>
  <c r="D11" i="5"/>
  <c r="C7" i="6" s="1"/>
  <c r="D17" i="5"/>
  <c r="C8" i="6" s="1"/>
  <c r="C6" i="6"/>
</calcChain>
</file>

<file path=xl/sharedStrings.xml><?xml version="1.0" encoding="utf-8"?>
<sst xmlns="http://schemas.openxmlformats.org/spreadsheetml/2006/main" count="279" uniqueCount="81">
  <si>
    <t>Pregunta</t>
  </si>
  <si>
    <t>Respuesta correcta</t>
  </si>
  <si>
    <t>Competencia</t>
  </si>
  <si>
    <t>Afirmación</t>
  </si>
  <si>
    <t>Evidencia</t>
  </si>
  <si>
    <t>Recupera información literal expresada en fragmentos del texto.</t>
  </si>
  <si>
    <t>Comprende el sentido local y global del texto mediante inferencias de información implícita.</t>
  </si>
  <si>
    <t>Asume una posición crítica sobre el texto mediante la evaluación de su forma y contenido.</t>
  </si>
  <si>
    <t>Ubica elementos del contenido de diferentes tipos de textos (tiempo, lugares, hechos, personajes y narrador).</t>
  </si>
  <si>
    <t>Infiere estrategias discursivas del texto.</t>
  </si>
  <si>
    <t>Evalúa las ideas expresadas en un texto.</t>
  </si>
  <si>
    <t>Distingue las relaciones entre las personas (o personajes) que desempeñan un papel en una argumentación o una narración (voces).</t>
  </si>
  <si>
    <t>Reconoce y entiende el vocabulario y su función.</t>
  </si>
  <si>
    <t>Total correctas grupal</t>
  </si>
  <si>
    <t>% correctas grupal</t>
  </si>
  <si>
    <t>AÑO LECTIVO</t>
  </si>
  <si>
    <t>SABER LENGUAJE</t>
  </si>
  <si>
    <t>Total de estudiantes que presentaron la prueba:</t>
  </si>
  <si>
    <t>SEDE</t>
  </si>
  <si>
    <t>Suma de Total correctas grupal</t>
  </si>
  <si>
    <t>Porcentaje de aprobación en cada afirmación</t>
  </si>
  <si>
    <t>Competencia: Comprensión lectora</t>
  </si>
  <si>
    <t>SABER MATEMÁTICAS</t>
  </si>
  <si>
    <t>Componente</t>
  </si>
  <si>
    <t>Resolución de problemas</t>
  </si>
  <si>
    <t>Razonamiento</t>
  </si>
  <si>
    <t>Comunicación</t>
  </si>
  <si>
    <t>Competencia/ Afirmación</t>
  </si>
  <si>
    <t>Porcentaje de aprobación en cada competencia y afirmación</t>
  </si>
  <si>
    <t>de los estudiantes no</t>
  </si>
  <si>
    <t>Competencia: Resolución de problemas</t>
  </si>
  <si>
    <t>Competencia: Razonamiento</t>
  </si>
  <si>
    <t>Competencia: Comunicación</t>
  </si>
  <si>
    <t>EVALUAR PARA AVANZAR</t>
  </si>
  <si>
    <t>Identifica el contenido de cada parte funcional del texto.</t>
  </si>
  <si>
    <t>Conteo de preguntas</t>
  </si>
  <si>
    <t>Resuelve problemas que requieren el uso de la distribución de los datos o medidas estadísticas: moda, mediana y promedio.</t>
  </si>
  <si>
    <t>Reconoce el uso y las propiedades de los números reales y sus operaciones en distintos contextos aplicados.</t>
  </si>
  <si>
    <t>Reconoce las características medibles y de posición de objetos bidimensionales y de movimientos simples de estos: rotación, traslación y reflexión.</t>
  </si>
  <si>
    <t>Relaciona y compara diferentes textos.</t>
  </si>
  <si>
    <t>Reconoce significados, resúmenes, análisis y paráfrasis apropiados de un texto.</t>
  </si>
  <si>
    <t>Reconoce distintos tipos de representación de uno o varios conjuntos de datos.</t>
  </si>
  <si>
    <t>Resuelve problemas que requieren diferentes procedimientos de cálculo para hallar medidas de superficies y volúmenes.</t>
  </si>
  <si>
    <t>Resuelve problemas aditivos, multiplicativos, de proporcionalidad o de linealidad en contextos aplicados.</t>
  </si>
  <si>
    <t>Explica la naturaleza de los eventos posibles, imposibles o seguros.</t>
  </si>
  <si>
    <t>Contrasta las equivalencias entre diferentes registros de relaciones de variación entre variables.</t>
  </si>
  <si>
    <t>Conjetura sobre las propiedades de los objetos bidimensionales y tridimensionales relacionadas con sus atributos mensurables y de posición.</t>
  </si>
  <si>
    <t>GRADO 9</t>
  </si>
  <si>
    <r>
      <rPr>
        <i/>
        <sz val="10"/>
        <color theme="1"/>
        <rFont val="Times New Roman"/>
        <family val="1"/>
      </rPr>
      <t>Teorama, Norte de Santander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Georgia"/>
        <family val="1"/>
      </rPr>
      <t xml:space="preserve">CENTRO EDUCATIVO RURAL LOS MESONES
</t>
    </r>
    <r>
      <rPr>
        <i/>
        <sz val="10"/>
        <color theme="1"/>
        <rFont val="Times New Roman"/>
        <family val="1"/>
      </rPr>
      <t xml:space="preserve">Creado mediante decreto Nº 000389 del 27 de junio de 2013.
</t>
    </r>
    <r>
      <rPr>
        <b/>
        <i/>
        <sz val="10"/>
        <color theme="1"/>
        <rFont val="Times New Roman"/>
        <family val="1"/>
      </rPr>
      <t>Código Dane 254800000736</t>
    </r>
  </si>
  <si>
    <r>
      <rPr>
        <i/>
        <sz val="10"/>
        <color theme="1"/>
        <rFont val="Times New Roman"/>
        <family val="1"/>
      </rPr>
      <t xml:space="preserve">Teorama, Norte de Santander
</t>
    </r>
    <r>
      <rPr>
        <b/>
        <sz val="10"/>
        <color theme="1"/>
        <rFont val="Times New Roman"/>
        <family val="1"/>
      </rPr>
      <t>CENTRO EDUCATIVO RURAL LOS MESONES</t>
    </r>
    <r>
      <rPr>
        <i/>
        <sz val="10"/>
        <color theme="1"/>
        <rFont val="Times New Roman"/>
        <family val="1"/>
      </rPr>
      <t xml:space="preserve">
Creado mediante decreto Nº 000389 del 27 de junio de 2013.
</t>
    </r>
    <r>
      <rPr>
        <b/>
        <i/>
        <sz val="10"/>
        <color theme="1"/>
        <rFont val="Times New Roman"/>
        <family val="1"/>
      </rPr>
      <t>Código Dane 254800000736</t>
    </r>
  </si>
  <si>
    <t>B</t>
  </si>
  <si>
    <t>A</t>
  </si>
  <si>
    <t>D</t>
  </si>
  <si>
    <t>C</t>
  </si>
  <si>
    <t>Diferencia las funciones de las partes en las que se estructura un texto.</t>
  </si>
  <si>
    <t>Relaciona y evalúa el texto y el contexto.</t>
  </si>
  <si>
    <t>Deduce las relaciones entre elementos lingüísticos y no lingüísticos.</t>
  </si>
  <si>
    <t>Numérico Variacional</t>
  </si>
  <si>
    <t>Aleatorio</t>
  </si>
  <si>
    <t>Espacial - Métrico</t>
  </si>
  <si>
    <t>Resuelve problemas con ecuaciones lineales, cuadráticas y sistemas de ecuaciones lineales.</t>
  </si>
  <si>
    <t>Resuelve problemas que requieren la obtención o comparación de la probabilidad de eventos aleatorios.</t>
  </si>
  <si>
    <t>Interpreta la naturaleza y posibilidad de ocurrencia de eventos aleatorios simples.</t>
  </si>
  <si>
    <t>Analiza datos representados de diferentes formas.</t>
  </si>
  <si>
    <t>Usa diferentes métodos de resolución de ecuaciones lineales y sistemas de ecuaciones lineales en contextos matemáticos o aplicados.</t>
  </si>
  <si>
    <t>Establece relaciones de orden entre números reales, dados criterios de ubicación o aproximación.</t>
  </si>
  <si>
    <t>Calcula la probabilidad de eventos simples usando diferentes estrategias de conteos elementales (árboles, listas, combinaciones y permutaciones).</t>
  </si>
  <si>
    <t>Usa la moda o la mediana para interpretar el comportamiento de un conjunto de datos de acuerdo con el ordenamiento de los mismos.</t>
  </si>
  <si>
    <t>Identifica propiedades de las gráficas de las funciones lineales, cuadráticas y exponenciales.</t>
  </si>
  <si>
    <t>Caracteriza las gráficas de funciones lineales, cuadráticas y exponenciales según las ecuaciones que las representan.</t>
  </si>
  <si>
    <t>Clasifica los eventos aleatorios según los casos favorables observados en un mismo experimento.</t>
  </si>
  <si>
    <t>Toma decisiones a partir de la comparación del nivel de posibilidad de un evento simple.</t>
  </si>
  <si>
    <t>Toma decisiones sobre una situación a partir de representaciones de uno o más conjuntos de datos.</t>
  </si>
  <si>
    <t>Señala los atributos medibles de una figura junto con sus posibles unidades y magnitudes.</t>
  </si>
  <si>
    <t>Calcula áreas y volúmenes de formas comunes cuando las fórmulas para ello no se ofrecen en la situación.</t>
  </si>
  <si>
    <t>Calcula áreas y volúmenes de formas comunes cuando las fórmulas para ello se ofrecen en la situación.</t>
  </si>
  <si>
    <t>Elabora diversas representaciones de uno o varios conjuntos de datos.</t>
  </si>
  <si>
    <t>Establece relaciones de paralelismo o perpendicularidad entre segmentos.</t>
  </si>
  <si>
    <t>Usa aproximaciones lineales o relaciones lineales en situaciones en las cuales las magnitudes están relacionadas.</t>
  </si>
  <si>
    <t>LOS MESONES</t>
  </si>
  <si>
    <t>Comprensión lectora-No aplica componente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</si>
</sst>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libri"/>
      <family val="1"/>
      <scheme val="minor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Georgia"/>
      <family val="1"/>
    </font>
    <font>
      <b/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mbria"/>
      <family val="1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15" xfId="1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0" borderId="15" xfId="1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1" applyNumberFormat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left" vertical="center" wrapText="1" inden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1" applyNumberFormat="1" applyFont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164" fontId="2" fillId="0" borderId="8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4"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rgb="FFFF2D2D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FF2D2D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33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0.0%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2D2D"/>
      <color rgb="FFFF0000"/>
      <color rgb="FFCCFF33"/>
      <color rgb="FFFF9900"/>
      <color rgb="FFFF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527844</xdr:colOff>
      <xdr:row>1</xdr:row>
      <xdr:rowOff>63500</xdr:rowOff>
    </xdr:from>
    <xdr:to>
      <xdr:col>2</xdr:col>
      <xdr:colOff>659870</xdr:colOff>
      <xdr:row>6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BCE175-FF66-4505-9CF3-31C2C3398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844" y="244475"/>
          <a:ext cx="894026" cy="1063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432594</xdr:colOff>
      <xdr:row>1</xdr:row>
      <xdr:rowOff>31750</xdr:rowOff>
    </xdr:from>
    <xdr:to>
      <xdr:col>7</xdr:col>
      <xdr:colOff>1019969</xdr:colOff>
      <xdr:row>4</xdr:row>
      <xdr:rowOff>154940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D39ADFE1-2A3D-4D7D-BFB8-FFE8F1CC425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4594" y="212725"/>
          <a:ext cx="587375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527844</xdr:colOff>
      <xdr:row>1</xdr:row>
      <xdr:rowOff>63500</xdr:rowOff>
    </xdr:from>
    <xdr:to>
      <xdr:col>2</xdr:col>
      <xdr:colOff>659870</xdr:colOff>
      <xdr:row>6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6F06F8-5C46-4ABF-BAAA-B2D0E51FD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769" y="244475"/>
          <a:ext cx="894026" cy="1063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432594</xdr:colOff>
      <xdr:row>1</xdr:row>
      <xdr:rowOff>31750</xdr:rowOff>
    </xdr:from>
    <xdr:to>
      <xdr:col>8</xdr:col>
      <xdr:colOff>1019969</xdr:colOff>
      <xdr:row>4</xdr:row>
      <xdr:rowOff>154940</xdr:rowOff>
    </xdr:to>
    <xdr:pic>
      <xdr:nvPicPr>
        <xdr:cNvPr id="3" name="Imagen 2" descr="Escudo de Teorama">
          <a:extLst>
            <a:ext uri="{FF2B5EF4-FFF2-40B4-BE49-F238E27FC236}">
              <a16:creationId xmlns:a16="http://schemas.microsoft.com/office/drawing/2014/main" id="{1A9A8AB5-B86B-40AE-A6E6-CC1C48C3AD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737" y="208643"/>
          <a:ext cx="587375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0ACBFB-7981-4B16-B42B-A1D36873AB5D}" name="Tabla1" displayName="Tabla1" ref="B10:H30" totalsRowShown="0" headerRowDxfId="8" dataDxfId="7">
  <tableColumns count="7">
    <tableColumn id="1" xr3:uid="{9361921E-E540-44DE-806D-459C26B8073D}" name="Pregunta" dataDxfId="6"/>
    <tableColumn id="2" xr3:uid="{2D4FABCF-A06F-4ED9-AE98-B77514C049EF}" name="Competencia" dataDxfId="5"/>
    <tableColumn id="3" xr3:uid="{145585AF-B107-4D5A-A3BD-FA43CD11B6E9}" name="Afirmación" dataDxfId="4"/>
    <tableColumn id="4" xr3:uid="{29916329-E9B5-43FB-B88D-F704876DCC39}" name="Evidencia" dataDxfId="3"/>
    <tableColumn id="5" xr3:uid="{578B0574-1FD4-4D00-B8AE-30E5A160AAFB}" name="Respuesta correcta" dataDxfId="2"/>
    <tableColumn id="6" xr3:uid="{FADF247D-5C21-4FE9-9F9C-2306DAAADFE7}" name="Total correctas grupal" dataDxfId="0"/>
    <tableColumn id="7" xr3:uid="{EF24EEC8-A454-4AF2-915E-FD315FA74941}" name="% correctas grupal" dataDxfId="1" dataCellStyle="Porcentaje">
      <calculatedColumnFormula>Tabla1[[#This Row],[Total correctas grupal]]/$H$9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B5FE5F-D53E-4A8D-B8A2-8697DB11CBD5}" name="Tabla14" displayName="Tabla14" ref="B10:I30" totalsRowShown="0" headerRowDxfId="29" dataDxfId="28">
  <tableColumns count="8">
    <tableColumn id="1" xr3:uid="{25E6F866-F063-4BB7-8DD1-AAB948AA2A36}" name="Pregunta" dataDxfId="27"/>
    <tableColumn id="2" xr3:uid="{09DCC8DA-7AEA-414F-B896-B7F234DC506F}" name="Componente" dataDxfId="26"/>
    <tableColumn id="8" xr3:uid="{8FBC9A8B-0892-4471-95A3-95C7D739C0C7}" name="Competencia" dataDxfId="25"/>
    <tableColumn id="3" xr3:uid="{3A7E1E1B-5D35-45AD-8E03-4FFF3BE63BF9}" name="Afirmación" dataDxfId="24"/>
    <tableColumn id="4" xr3:uid="{F4DC73A5-79CE-41F0-B2E8-39720C2F116F}" name="Evidencia" dataDxfId="23"/>
    <tableColumn id="5" xr3:uid="{3A5B502C-6760-42A2-87FA-81563E7198D8}" name="Respuesta correcta" dataDxfId="22"/>
    <tableColumn id="6" xr3:uid="{F5A3B8A9-A8BD-4399-B34E-CB441A979C1F}" name="Total correctas grupal" dataDxfId="21"/>
    <tableColumn id="7" xr3:uid="{131E55BE-DE62-45EA-A2FD-F48A3B24F8A9}" name="% correctas grupal" dataDxfId="20" dataCellStyle="Porcentaje">
      <calculatedColumnFormula>Tabla14[[#This Row],[Total correctas grupal]]/$I$9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0BC4-29A1-4218-8F20-E2523DCAC391}">
  <sheetPr>
    <pageSetUpPr fitToPage="1"/>
  </sheetPr>
  <dimension ref="A2:S30"/>
  <sheetViews>
    <sheetView showGridLines="0" tabSelected="1" zoomScale="80" zoomScaleNormal="80" workbookViewId="0">
      <selection activeCell="C9" sqref="C9:E9"/>
    </sheetView>
  </sheetViews>
  <sheetFormatPr baseColWidth="10" defaultRowHeight="14.25" x14ac:dyDescent="0.25"/>
  <cols>
    <col min="1" max="1" width="2.42578125" style="63" customWidth="1"/>
    <col min="2" max="2" width="11.42578125" style="63"/>
    <col min="3" max="5" width="19" style="63" customWidth="1"/>
    <col min="6" max="6" width="19.85546875" style="63" customWidth="1"/>
    <col min="7" max="7" width="26" style="63" customWidth="1"/>
    <col min="8" max="8" width="22.42578125" style="63" customWidth="1"/>
    <col min="9" max="9" width="8.7109375" style="63" customWidth="1"/>
    <col min="10" max="10" width="7.28515625" style="63" customWidth="1"/>
    <col min="11" max="11" width="9.28515625" style="63" customWidth="1"/>
    <col min="12" max="18" width="6.140625" style="63" bestFit="1" customWidth="1"/>
    <col min="19" max="19" width="12.5703125" style="63" bestFit="1" customWidth="1"/>
    <col min="20" max="16384" width="11.42578125" style="63"/>
  </cols>
  <sheetData>
    <row r="2" spans="1:19" s="60" customFormat="1" ht="15" customHeight="1" x14ac:dyDescent="0.25">
      <c r="A2" s="59"/>
      <c r="B2" s="88"/>
      <c r="C2" s="89"/>
      <c r="D2" s="81" t="s">
        <v>48</v>
      </c>
      <c r="E2" s="81"/>
      <c r="F2" s="81"/>
      <c r="G2" s="81"/>
      <c r="H2" s="94"/>
    </row>
    <row r="3" spans="1:19" s="60" customFormat="1" ht="15" x14ac:dyDescent="0.25">
      <c r="A3" s="59"/>
      <c r="B3" s="90"/>
      <c r="C3" s="91"/>
      <c r="D3" s="82"/>
      <c r="E3" s="82"/>
      <c r="F3" s="82"/>
      <c r="G3" s="82"/>
      <c r="H3" s="95"/>
    </row>
    <row r="4" spans="1:19" s="60" customFormat="1" ht="15" x14ac:dyDescent="0.25">
      <c r="A4" s="59"/>
      <c r="B4" s="90"/>
      <c r="C4" s="91"/>
      <c r="D4" s="82"/>
      <c r="E4" s="82"/>
      <c r="F4" s="82"/>
      <c r="G4" s="82"/>
      <c r="H4" s="95"/>
    </row>
    <row r="5" spans="1:19" s="60" customFormat="1" ht="15" x14ac:dyDescent="0.25">
      <c r="A5" s="59"/>
      <c r="B5" s="90"/>
      <c r="C5" s="91"/>
      <c r="D5" s="83"/>
      <c r="E5" s="83"/>
      <c r="F5" s="83"/>
      <c r="G5" s="83"/>
      <c r="H5" s="96"/>
    </row>
    <row r="6" spans="1:19" s="60" customFormat="1" ht="15" customHeight="1" x14ac:dyDescent="0.25">
      <c r="A6" s="59"/>
      <c r="B6" s="90"/>
      <c r="C6" s="91"/>
      <c r="D6" s="84" t="s">
        <v>33</v>
      </c>
      <c r="E6" s="84"/>
      <c r="F6" s="84"/>
      <c r="G6" s="85"/>
      <c r="H6" s="61" t="s">
        <v>15</v>
      </c>
    </row>
    <row r="7" spans="1:19" s="60" customFormat="1" ht="15" x14ac:dyDescent="0.25">
      <c r="A7" s="59"/>
      <c r="B7" s="92"/>
      <c r="C7" s="93"/>
      <c r="D7" s="86"/>
      <c r="E7" s="86"/>
      <c r="F7" s="86"/>
      <c r="G7" s="87"/>
      <c r="H7" s="62">
        <v>2021</v>
      </c>
    </row>
    <row r="8" spans="1:19" ht="15" customHeight="1" x14ac:dyDescent="0.25">
      <c r="B8" s="76" t="s">
        <v>16</v>
      </c>
      <c r="C8" s="77"/>
      <c r="D8" s="77"/>
      <c r="E8" s="77"/>
      <c r="F8" s="77" t="s">
        <v>47</v>
      </c>
      <c r="G8" s="77"/>
      <c r="H8" s="78"/>
    </row>
    <row r="9" spans="1:19" x14ac:dyDescent="0.25">
      <c r="B9" s="64" t="s">
        <v>18</v>
      </c>
      <c r="C9" s="79" t="s">
        <v>79</v>
      </c>
      <c r="D9" s="79"/>
      <c r="E9" s="80"/>
      <c r="F9" s="65"/>
      <c r="G9" s="66" t="s">
        <v>17</v>
      </c>
      <c r="H9" s="67">
        <v>2</v>
      </c>
    </row>
    <row r="10" spans="1:19" ht="15" x14ac:dyDescent="0.25">
      <c r="B10" s="68" t="s">
        <v>0</v>
      </c>
      <c r="C10" s="16" t="s">
        <v>2</v>
      </c>
      <c r="D10" s="16" t="s">
        <v>3</v>
      </c>
      <c r="E10" s="16" t="s">
        <v>4</v>
      </c>
      <c r="F10" s="16" t="s">
        <v>1</v>
      </c>
      <c r="G10" s="16" t="s">
        <v>13</v>
      </c>
      <c r="H10" s="69" t="s">
        <v>14</v>
      </c>
      <c r="K10" s="60"/>
      <c r="L10" s="60"/>
      <c r="M10" s="60"/>
      <c r="N10" s="60"/>
      <c r="O10" s="60"/>
      <c r="P10" s="60"/>
      <c r="Q10" s="60"/>
      <c r="R10" s="60"/>
      <c r="S10" s="60"/>
    </row>
    <row r="11" spans="1:19" ht="15" x14ac:dyDescent="0.25">
      <c r="B11" s="68">
        <v>1</v>
      </c>
      <c r="C11" s="7" t="s">
        <v>80</v>
      </c>
      <c r="D11" s="7" t="s">
        <v>7</v>
      </c>
      <c r="E11" s="7" t="s">
        <v>10</v>
      </c>
      <c r="F11" s="63" t="s">
        <v>53</v>
      </c>
      <c r="G11" s="3">
        <v>0</v>
      </c>
      <c r="H11" s="72">
        <f>Tabla1[[#This Row],[Total correctas grupal]]/$H$9</f>
        <v>0</v>
      </c>
      <c r="L11" s="60"/>
      <c r="M11" s="60"/>
      <c r="N11" s="60"/>
      <c r="O11" s="60"/>
      <c r="P11" s="60"/>
      <c r="Q11" s="60"/>
      <c r="R11" s="60"/>
      <c r="S11" s="60"/>
    </row>
    <row r="12" spans="1:19" ht="15" x14ac:dyDescent="0.25">
      <c r="B12" s="68">
        <v>2</v>
      </c>
      <c r="C12" s="7" t="s">
        <v>80</v>
      </c>
      <c r="D12" s="7" t="s">
        <v>7</v>
      </c>
      <c r="E12" s="7" t="s">
        <v>55</v>
      </c>
      <c r="F12" s="63" t="s">
        <v>53</v>
      </c>
      <c r="G12" s="3">
        <v>0</v>
      </c>
      <c r="H12" s="72">
        <f>Tabla1[[#This Row],[Total correctas grupal]]/$H$9</f>
        <v>0</v>
      </c>
      <c r="K12" s="60"/>
      <c r="L12" s="60"/>
      <c r="M12" s="60"/>
      <c r="N12" s="60"/>
      <c r="O12" s="60"/>
      <c r="P12" s="60"/>
      <c r="Q12" s="60"/>
      <c r="R12" s="60"/>
      <c r="S12" s="60"/>
    </row>
    <row r="13" spans="1:19" ht="15" x14ac:dyDescent="0.25">
      <c r="B13" s="68">
        <v>3</v>
      </c>
      <c r="C13" s="7" t="s">
        <v>80</v>
      </c>
      <c r="D13" s="7" t="s">
        <v>7</v>
      </c>
      <c r="E13" s="7" t="s">
        <v>9</v>
      </c>
      <c r="F13" s="63" t="s">
        <v>51</v>
      </c>
      <c r="G13" s="3">
        <v>2</v>
      </c>
      <c r="H13" s="72">
        <f>Tabla1[[#This Row],[Total correctas grupal]]/$H$9</f>
        <v>1</v>
      </c>
      <c r="K13" s="60"/>
      <c r="L13" s="60"/>
      <c r="M13" s="60"/>
      <c r="N13" s="60"/>
      <c r="O13" s="60"/>
      <c r="P13" s="60"/>
      <c r="Q13" s="60"/>
      <c r="R13" s="60"/>
      <c r="S13" s="60"/>
    </row>
    <row r="14" spans="1:19" ht="15" x14ac:dyDescent="0.25">
      <c r="B14" s="68">
        <v>4</v>
      </c>
      <c r="C14" s="7" t="s">
        <v>80</v>
      </c>
      <c r="D14" s="7" t="s">
        <v>5</v>
      </c>
      <c r="E14" s="7" t="s">
        <v>8</v>
      </c>
      <c r="F14" s="63" t="s">
        <v>50</v>
      </c>
      <c r="G14" s="3">
        <v>2</v>
      </c>
      <c r="H14" s="72">
        <f>Tabla1[[#This Row],[Total correctas grupal]]/$H$9</f>
        <v>1</v>
      </c>
      <c r="K14" s="60"/>
      <c r="L14" s="60"/>
      <c r="M14" s="60"/>
      <c r="N14" s="60"/>
      <c r="O14" s="60"/>
      <c r="P14" s="60"/>
      <c r="Q14" s="60"/>
      <c r="R14" s="60"/>
      <c r="S14" s="60"/>
    </row>
    <row r="15" spans="1:19" ht="15" x14ac:dyDescent="0.25">
      <c r="B15" s="68">
        <v>5</v>
      </c>
      <c r="C15" s="7" t="s">
        <v>80</v>
      </c>
      <c r="D15" s="7" t="s">
        <v>5</v>
      </c>
      <c r="E15" s="7" t="s">
        <v>8</v>
      </c>
      <c r="F15" s="63" t="s">
        <v>51</v>
      </c>
      <c r="G15" s="3">
        <v>1</v>
      </c>
      <c r="H15" s="72">
        <f>Tabla1[[#This Row],[Total correctas grupal]]/$H$9</f>
        <v>0.5</v>
      </c>
      <c r="K15" s="60"/>
      <c r="L15" s="60"/>
      <c r="M15" s="60"/>
      <c r="N15" s="60"/>
      <c r="O15" s="60"/>
      <c r="P15" s="60"/>
      <c r="Q15" s="60"/>
      <c r="R15" s="60"/>
      <c r="S15" s="60"/>
    </row>
    <row r="16" spans="1:19" x14ac:dyDescent="0.25">
      <c r="B16" s="68">
        <v>6</v>
      </c>
      <c r="C16" s="7" t="s">
        <v>80</v>
      </c>
      <c r="D16" s="7" t="s">
        <v>6</v>
      </c>
      <c r="E16" s="7" t="s">
        <v>11</v>
      </c>
      <c r="F16" s="63" t="s">
        <v>53</v>
      </c>
      <c r="G16" s="3">
        <v>2</v>
      </c>
      <c r="H16" s="72">
        <f>Tabla1[[#This Row],[Total correctas grupal]]/$H$9</f>
        <v>1</v>
      </c>
    </row>
    <row r="17" spans="2:8" x14ac:dyDescent="0.25">
      <c r="B17" s="68">
        <v>7</v>
      </c>
      <c r="C17" s="7" t="s">
        <v>80</v>
      </c>
      <c r="D17" s="7" t="s">
        <v>6</v>
      </c>
      <c r="E17" s="7" t="s">
        <v>34</v>
      </c>
      <c r="F17" s="63" t="s">
        <v>50</v>
      </c>
      <c r="G17" s="3">
        <v>0</v>
      </c>
      <c r="H17" s="72">
        <f>Tabla1[[#This Row],[Total correctas grupal]]/$H$9</f>
        <v>0</v>
      </c>
    </row>
    <row r="18" spans="2:8" x14ac:dyDescent="0.25">
      <c r="B18" s="68">
        <v>8</v>
      </c>
      <c r="C18" s="7" t="s">
        <v>80</v>
      </c>
      <c r="D18" s="7" t="s">
        <v>6</v>
      </c>
      <c r="E18" s="7" t="s">
        <v>56</v>
      </c>
      <c r="F18" s="63" t="s">
        <v>51</v>
      </c>
      <c r="G18" s="3">
        <v>2</v>
      </c>
      <c r="H18" s="72">
        <f>Tabla1[[#This Row],[Total correctas grupal]]/$H$9</f>
        <v>1</v>
      </c>
    </row>
    <row r="19" spans="2:8" x14ac:dyDescent="0.25">
      <c r="B19" s="68">
        <v>9</v>
      </c>
      <c r="C19" s="7" t="s">
        <v>80</v>
      </c>
      <c r="D19" s="7" t="s">
        <v>5</v>
      </c>
      <c r="E19" s="7" t="s">
        <v>8</v>
      </c>
      <c r="F19" s="63" t="s">
        <v>53</v>
      </c>
      <c r="G19" s="3">
        <v>2</v>
      </c>
      <c r="H19" s="72">
        <f>Tabla1[[#This Row],[Total correctas grupal]]/$H$9</f>
        <v>1</v>
      </c>
    </row>
    <row r="20" spans="2:8" x14ac:dyDescent="0.25">
      <c r="B20" s="68">
        <v>10</v>
      </c>
      <c r="C20" s="7" t="s">
        <v>80</v>
      </c>
      <c r="D20" s="7" t="s">
        <v>6</v>
      </c>
      <c r="E20" s="7" t="s">
        <v>54</v>
      </c>
      <c r="F20" s="63" t="s">
        <v>53</v>
      </c>
      <c r="G20" s="3">
        <v>0</v>
      </c>
      <c r="H20" s="72">
        <f>Tabla1[[#This Row],[Total correctas grupal]]/$H$9</f>
        <v>0</v>
      </c>
    </row>
    <row r="21" spans="2:8" x14ac:dyDescent="0.25">
      <c r="B21" s="68">
        <v>11</v>
      </c>
      <c r="C21" s="7" t="s">
        <v>80</v>
      </c>
      <c r="D21" s="7" t="s">
        <v>6</v>
      </c>
      <c r="E21" s="7" t="s">
        <v>56</v>
      </c>
      <c r="F21" s="63" t="s">
        <v>53</v>
      </c>
      <c r="G21" s="3">
        <v>2</v>
      </c>
      <c r="H21" s="72">
        <f>Tabla1[[#This Row],[Total correctas grupal]]/$H$9</f>
        <v>1</v>
      </c>
    </row>
    <row r="22" spans="2:8" x14ac:dyDescent="0.25">
      <c r="B22" s="68">
        <v>12</v>
      </c>
      <c r="C22" s="7" t="s">
        <v>80</v>
      </c>
      <c r="D22" s="7" t="s">
        <v>7</v>
      </c>
      <c r="E22" s="7" t="s">
        <v>10</v>
      </c>
      <c r="F22" s="63" t="s">
        <v>51</v>
      </c>
      <c r="G22" s="3">
        <v>2</v>
      </c>
      <c r="H22" s="72">
        <f>Tabla1[[#This Row],[Total correctas grupal]]/$H$9</f>
        <v>1</v>
      </c>
    </row>
    <row r="23" spans="2:8" x14ac:dyDescent="0.25">
      <c r="B23" s="68">
        <v>13</v>
      </c>
      <c r="C23" s="7" t="s">
        <v>80</v>
      </c>
      <c r="D23" s="7" t="s">
        <v>5</v>
      </c>
      <c r="E23" s="7" t="s">
        <v>12</v>
      </c>
      <c r="F23" s="63" t="s">
        <v>50</v>
      </c>
      <c r="G23" s="3">
        <v>2</v>
      </c>
      <c r="H23" s="72">
        <f>Tabla1[[#This Row],[Total correctas grupal]]/$H$9</f>
        <v>1</v>
      </c>
    </row>
    <row r="24" spans="2:8" x14ac:dyDescent="0.25">
      <c r="B24" s="68">
        <v>14</v>
      </c>
      <c r="C24" s="7" t="s">
        <v>80</v>
      </c>
      <c r="D24" s="7" t="s">
        <v>7</v>
      </c>
      <c r="E24" s="7" t="s">
        <v>55</v>
      </c>
      <c r="F24" s="63" t="s">
        <v>52</v>
      </c>
      <c r="G24" s="3">
        <v>0</v>
      </c>
      <c r="H24" s="72">
        <f>Tabla1[[#This Row],[Total correctas grupal]]/$H$9</f>
        <v>0</v>
      </c>
    </row>
    <row r="25" spans="2:8" x14ac:dyDescent="0.25">
      <c r="B25" s="68">
        <v>15</v>
      </c>
      <c r="C25" s="7" t="s">
        <v>80</v>
      </c>
      <c r="D25" s="7" t="s">
        <v>5</v>
      </c>
      <c r="E25" s="7" t="s">
        <v>8</v>
      </c>
      <c r="F25" s="63" t="s">
        <v>53</v>
      </c>
      <c r="G25" s="3">
        <v>2</v>
      </c>
      <c r="H25" s="72">
        <f>Tabla1[[#This Row],[Total correctas grupal]]/$H$9</f>
        <v>1</v>
      </c>
    </row>
    <row r="26" spans="2:8" x14ac:dyDescent="0.25">
      <c r="B26" s="68">
        <v>16</v>
      </c>
      <c r="C26" s="7" t="s">
        <v>80</v>
      </c>
      <c r="D26" s="7" t="s">
        <v>7</v>
      </c>
      <c r="E26" s="7" t="s">
        <v>10</v>
      </c>
      <c r="F26" s="63" t="s">
        <v>50</v>
      </c>
      <c r="G26" s="3">
        <v>0</v>
      </c>
      <c r="H26" s="72">
        <f>Tabla1[[#This Row],[Total correctas grupal]]/$H$9</f>
        <v>0</v>
      </c>
    </row>
    <row r="27" spans="2:8" x14ac:dyDescent="0.25">
      <c r="B27" s="68">
        <v>17</v>
      </c>
      <c r="C27" s="7" t="s">
        <v>80</v>
      </c>
      <c r="D27" s="7" t="s">
        <v>7</v>
      </c>
      <c r="E27" s="7" t="s">
        <v>39</v>
      </c>
      <c r="F27" s="63" t="s">
        <v>51</v>
      </c>
      <c r="G27" s="3">
        <v>2</v>
      </c>
      <c r="H27" s="72">
        <f>Tabla1[[#This Row],[Total correctas grupal]]/$H$9</f>
        <v>1</v>
      </c>
    </row>
    <row r="28" spans="2:8" x14ac:dyDescent="0.25">
      <c r="B28" s="68">
        <v>18</v>
      </c>
      <c r="C28" s="7" t="s">
        <v>80</v>
      </c>
      <c r="D28" s="7" t="s">
        <v>6</v>
      </c>
      <c r="E28" s="7" t="s">
        <v>40</v>
      </c>
      <c r="F28" s="63" t="s">
        <v>50</v>
      </c>
      <c r="G28" s="3">
        <v>2</v>
      </c>
      <c r="H28" s="72">
        <f>Tabla1[[#This Row],[Total correctas grupal]]/$H$9</f>
        <v>1</v>
      </c>
    </row>
    <row r="29" spans="2:8" x14ac:dyDescent="0.25">
      <c r="B29" s="68">
        <v>19</v>
      </c>
      <c r="C29" s="7" t="s">
        <v>80</v>
      </c>
      <c r="D29" s="7" t="s">
        <v>6</v>
      </c>
      <c r="E29" s="7" t="s">
        <v>40</v>
      </c>
      <c r="F29" s="63" t="s">
        <v>51</v>
      </c>
      <c r="G29" s="3">
        <v>2</v>
      </c>
      <c r="H29" s="72">
        <f>Tabla1[[#This Row],[Total correctas grupal]]/$H$9</f>
        <v>1</v>
      </c>
    </row>
    <row r="30" spans="2:8" x14ac:dyDescent="0.25">
      <c r="B30" s="73">
        <v>20</v>
      </c>
      <c r="C30" s="7" t="s">
        <v>80</v>
      </c>
      <c r="D30" s="7" t="s">
        <v>5</v>
      </c>
      <c r="E30" s="7" t="s">
        <v>8</v>
      </c>
      <c r="F30" s="63" t="s">
        <v>52</v>
      </c>
      <c r="G30" s="3">
        <v>1</v>
      </c>
      <c r="H30" s="75">
        <f>Tabla1[[#This Row],[Total correctas grupal]]/$H$9</f>
        <v>0.5</v>
      </c>
    </row>
  </sheetData>
  <sheetProtection algorithmName="SHA-512" hashValue="uLug43ExtIi95xr1704qiCyHWAyyXpvPI6d1nG1bj1zyF4HkxCO39cXBQue7if+cca4tzNxp+Ss75MyH9SUz/Q==" saltValue="eRW6yxHwWdxbyXFxHYsVOw==" spinCount="100000" sheet="1" objects="1" scenarios="1"/>
  <mergeCells count="7">
    <mergeCell ref="B8:E8"/>
    <mergeCell ref="F8:H8"/>
    <mergeCell ref="C9:E9"/>
    <mergeCell ref="D2:G5"/>
    <mergeCell ref="D6:G7"/>
    <mergeCell ref="B2:C7"/>
    <mergeCell ref="H2:H5"/>
  </mergeCells>
  <phoneticPr fontId="11" type="noConversion"/>
  <conditionalFormatting sqref="H7">
    <cfRule type="cellIs" dxfId="33" priority="3" operator="equal">
      <formula>""</formula>
    </cfRule>
  </conditionalFormatting>
  <conditionalFormatting sqref="C9:E9 H9 G11:G30">
    <cfRule type="cellIs" dxfId="32" priority="1" operator="equal">
      <formula>""</formula>
    </cfRule>
  </conditionalFormatting>
  <pageMargins left="0.7" right="0.7" top="0.75" bottom="0.75" header="0.3" footer="0.3"/>
  <pageSetup scale="8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16D9-3471-40AD-9722-B1FFCCCE4EF0}">
  <sheetPr>
    <pageSetUpPr fitToPage="1"/>
  </sheetPr>
  <dimension ref="A2:T30"/>
  <sheetViews>
    <sheetView showGridLines="0" topLeftCell="B4" zoomScale="80" zoomScaleNormal="80" workbookViewId="0">
      <selection activeCell="C9" sqref="C9:F9"/>
    </sheetView>
  </sheetViews>
  <sheetFormatPr baseColWidth="10" defaultRowHeight="14.25" x14ac:dyDescent="0.25"/>
  <cols>
    <col min="1" max="1" width="2.42578125" style="63" customWidth="1"/>
    <col min="2" max="2" width="11.42578125" style="63"/>
    <col min="3" max="6" width="19" style="63" customWidth="1"/>
    <col min="7" max="7" width="19.85546875" style="63" customWidth="1"/>
    <col min="8" max="8" width="26" style="63" customWidth="1"/>
    <col min="9" max="9" width="22.42578125" style="63" customWidth="1"/>
    <col min="10" max="10" width="8.7109375" style="63" customWidth="1"/>
    <col min="11" max="11" width="7.28515625" style="63" customWidth="1"/>
    <col min="12" max="12" width="9.28515625" style="63" customWidth="1"/>
    <col min="13" max="19" width="6.140625" style="63" bestFit="1" customWidth="1"/>
    <col min="20" max="20" width="12.5703125" style="63" bestFit="1" customWidth="1"/>
    <col min="21" max="16384" width="11.42578125" style="63"/>
  </cols>
  <sheetData>
    <row r="2" spans="1:20" s="60" customFormat="1" ht="15" customHeight="1" x14ac:dyDescent="0.25">
      <c r="A2" s="59"/>
      <c r="B2" s="88"/>
      <c r="C2" s="89"/>
      <c r="D2" s="97" t="s">
        <v>49</v>
      </c>
      <c r="E2" s="81"/>
      <c r="F2" s="81"/>
      <c r="G2" s="81"/>
      <c r="H2" s="98"/>
      <c r="I2" s="94"/>
    </row>
    <row r="3" spans="1:20" s="60" customFormat="1" ht="15" x14ac:dyDescent="0.25">
      <c r="A3" s="59"/>
      <c r="B3" s="90"/>
      <c r="C3" s="91"/>
      <c r="D3" s="99"/>
      <c r="E3" s="82"/>
      <c r="F3" s="82"/>
      <c r="G3" s="82"/>
      <c r="H3" s="100"/>
      <c r="I3" s="95"/>
    </row>
    <row r="4" spans="1:20" s="60" customFormat="1" ht="15" x14ac:dyDescent="0.25">
      <c r="A4" s="59"/>
      <c r="B4" s="90"/>
      <c r="C4" s="91"/>
      <c r="D4" s="99"/>
      <c r="E4" s="82"/>
      <c r="F4" s="82"/>
      <c r="G4" s="82"/>
      <c r="H4" s="100"/>
      <c r="I4" s="95"/>
    </row>
    <row r="5" spans="1:20" s="60" customFormat="1" ht="15" x14ac:dyDescent="0.25">
      <c r="A5" s="59"/>
      <c r="B5" s="90"/>
      <c r="C5" s="91"/>
      <c r="D5" s="101"/>
      <c r="E5" s="83"/>
      <c r="F5" s="83"/>
      <c r="G5" s="83"/>
      <c r="H5" s="102"/>
      <c r="I5" s="96"/>
    </row>
    <row r="6" spans="1:20" s="60" customFormat="1" ht="15" customHeight="1" x14ac:dyDescent="0.25">
      <c r="A6" s="59"/>
      <c r="B6" s="90"/>
      <c r="C6" s="91"/>
      <c r="D6" s="103" t="s">
        <v>33</v>
      </c>
      <c r="E6" s="104"/>
      <c r="F6" s="104"/>
      <c r="G6" s="104"/>
      <c r="H6" s="105"/>
      <c r="I6" s="61" t="s">
        <v>15</v>
      </c>
    </row>
    <row r="7" spans="1:20" s="60" customFormat="1" ht="15" x14ac:dyDescent="0.25">
      <c r="A7" s="59"/>
      <c r="B7" s="92"/>
      <c r="C7" s="93"/>
      <c r="D7" s="106"/>
      <c r="E7" s="86"/>
      <c r="F7" s="86"/>
      <c r="G7" s="86"/>
      <c r="H7" s="87"/>
      <c r="I7" s="62">
        <v>2021</v>
      </c>
    </row>
    <row r="8" spans="1:20" ht="15" customHeight="1" x14ac:dyDescent="0.25">
      <c r="B8" s="76" t="s">
        <v>22</v>
      </c>
      <c r="C8" s="77"/>
      <c r="D8" s="77"/>
      <c r="E8" s="77"/>
      <c r="F8" s="77"/>
      <c r="G8" s="77" t="s">
        <v>47</v>
      </c>
      <c r="H8" s="77"/>
      <c r="I8" s="78"/>
    </row>
    <row r="9" spans="1:20" x14ac:dyDescent="0.25">
      <c r="B9" s="64" t="s">
        <v>18</v>
      </c>
      <c r="C9" s="79" t="s">
        <v>79</v>
      </c>
      <c r="D9" s="79"/>
      <c r="E9" s="79"/>
      <c r="F9" s="80"/>
      <c r="G9" s="65"/>
      <c r="H9" s="66" t="s">
        <v>17</v>
      </c>
      <c r="I9" s="67">
        <v>2</v>
      </c>
    </row>
    <row r="10" spans="1:20" ht="15" x14ac:dyDescent="0.25">
      <c r="B10" s="68" t="s">
        <v>0</v>
      </c>
      <c r="C10" s="16" t="s">
        <v>23</v>
      </c>
      <c r="D10" s="16" t="s">
        <v>2</v>
      </c>
      <c r="E10" s="16" t="s">
        <v>3</v>
      </c>
      <c r="F10" s="16" t="s">
        <v>4</v>
      </c>
      <c r="G10" s="16" t="s">
        <v>1</v>
      </c>
      <c r="H10" s="16" t="s">
        <v>13</v>
      </c>
      <c r="I10" s="69" t="s">
        <v>14</v>
      </c>
      <c r="L10" s="60"/>
      <c r="M10" s="60"/>
      <c r="N10" s="60"/>
      <c r="O10" s="60"/>
      <c r="P10" s="60"/>
      <c r="Q10" s="60"/>
      <c r="R10" s="60"/>
      <c r="S10" s="60"/>
      <c r="T10" s="60"/>
    </row>
    <row r="11" spans="1:20" ht="15" x14ac:dyDescent="0.25">
      <c r="B11" s="68">
        <v>1</v>
      </c>
      <c r="C11" s="70" t="s">
        <v>57</v>
      </c>
      <c r="D11" s="70" t="s">
        <v>25</v>
      </c>
      <c r="E11" s="70" t="s">
        <v>45</v>
      </c>
      <c r="F11" s="70" t="s">
        <v>69</v>
      </c>
      <c r="G11" s="63" t="s">
        <v>50</v>
      </c>
      <c r="H11" s="71">
        <v>0</v>
      </c>
      <c r="I11" s="72">
        <f>Tabla14[[#This Row],[Total correctas grupal]]/$I$9</f>
        <v>0</v>
      </c>
      <c r="M11" s="60"/>
      <c r="N11" s="60"/>
      <c r="O11" s="60"/>
      <c r="P11" s="60"/>
      <c r="Q11" s="60"/>
      <c r="R11" s="60"/>
      <c r="S11" s="60"/>
      <c r="T11" s="60"/>
    </row>
    <row r="12" spans="1:20" ht="15" x14ac:dyDescent="0.25">
      <c r="B12" s="68">
        <v>2</v>
      </c>
      <c r="C12" s="70" t="s">
        <v>57</v>
      </c>
      <c r="D12" s="70" t="s">
        <v>25</v>
      </c>
      <c r="E12" s="70" t="s">
        <v>45</v>
      </c>
      <c r="F12" s="70" t="s">
        <v>68</v>
      </c>
      <c r="G12" s="63" t="s">
        <v>51</v>
      </c>
      <c r="H12" s="71">
        <v>2</v>
      </c>
      <c r="I12" s="72">
        <f>Tabla14[[#This Row],[Total correctas grupal]]/$I$9</f>
        <v>1</v>
      </c>
      <c r="L12" s="60"/>
      <c r="M12" s="60"/>
      <c r="N12" s="60"/>
      <c r="O12" s="60"/>
      <c r="P12" s="60"/>
      <c r="Q12" s="60"/>
      <c r="R12" s="60"/>
      <c r="S12" s="60"/>
      <c r="T12" s="60"/>
    </row>
    <row r="13" spans="1:20" ht="15" x14ac:dyDescent="0.25">
      <c r="B13" s="68">
        <v>3</v>
      </c>
      <c r="C13" s="70" t="s">
        <v>57</v>
      </c>
      <c r="D13" s="70" t="s">
        <v>24</v>
      </c>
      <c r="E13" s="70" t="s">
        <v>60</v>
      </c>
      <c r="F13" s="70" t="s">
        <v>64</v>
      </c>
      <c r="G13" s="63" t="s">
        <v>53</v>
      </c>
      <c r="H13" s="71">
        <v>0</v>
      </c>
      <c r="I13" s="72">
        <f>Tabla14[[#This Row],[Total correctas grupal]]/$I$9</f>
        <v>0</v>
      </c>
      <c r="L13" s="60"/>
      <c r="M13" s="60"/>
      <c r="N13" s="60"/>
      <c r="O13" s="60"/>
      <c r="P13" s="60"/>
      <c r="Q13" s="60"/>
      <c r="R13" s="60"/>
      <c r="S13" s="60"/>
      <c r="T13" s="60"/>
    </row>
    <row r="14" spans="1:20" ht="15" x14ac:dyDescent="0.25">
      <c r="B14" s="68">
        <v>4</v>
      </c>
      <c r="C14" s="70" t="s">
        <v>58</v>
      </c>
      <c r="D14" s="70" t="s">
        <v>24</v>
      </c>
      <c r="E14" s="70" t="s">
        <v>61</v>
      </c>
      <c r="F14" s="70" t="s">
        <v>66</v>
      </c>
      <c r="G14" s="63" t="s">
        <v>52</v>
      </c>
      <c r="H14" s="71">
        <v>2</v>
      </c>
      <c r="I14" s="72">
        <f>Tabla14[[#This Row],[Total correctas grupal]]/$I$9</f>
        <v>1</v>
      </c>
      <c r="L14" s="60"/>
      <c r="M14" s="60"/>
      <c r="N14" s="60"/>
      <c r="O14" s="60"/>
      <c r="P14" s="60"/>
      <c r="Q14" s="60"/>
      <c r="R14" s="60"/>
      <c r="S14" s="60"/>
      <c r="T14" s="60"/>
    </row>
    <row r="15" spans="1:20" ht="15" x14ac:dyDescent="0.25">
      <c r="B15" s="68">
        <v>5</v>
      </c>
      <c r="C15" s="70" t="s">
        <v>57</v>
      </c>
      <c r="D15" s="70" t="s">
        <v>26</v>
      </c>
      <c r="E15" s="70" t="s">
        <v>37</v>
      </c>
      <c r="F15" s="70" t="s">
        <v>65</v>
      </c>
      <c r="G15" s="63" t="s">
        <v>50</v>
      </c>
      <c r="H15" s="71">
        <v>0</v>
      </c>
      <c r="I15" s="72">
        <f>Tabla14[[#This Row],[Total correctas grupal]]/$I$9</f>
        <v>0</v>
      </c>
      <c r="L15" s="60"/>
      <c r="M15" s="60"/>
      <c r="N15" s="60"/>
      <c r="O15" s="60"/>
      <c r="P15" s="60"/>
      <c r="Q15" s="60"/>
      <c r="R15" s="60"/>
      <c r="S15" s="60"/>
      <c r="T15" s="60"/>
    </row>
    <row r="16" spans="1:20" x14ac:dyDescent="0.25">
      <c r="B16" s="68">
        <v>6</v>
      </c>
      <c r="C16" s="70" t="s">
        <v>59</v>
      </c>
      <c r="D16" s="70" t="s">
        <v>26</v>
      </c>
      <c r="E16" s="70" t="s">
        <v>38</v>
      </c>
      <c r="F16" s="70" t="s">
        <v>73</v>
      </c>
      <c r="G16" s="63" t="s">
        <v>51</v>
      </c>
      <c r="H16" s="71">
        <v>0</v>
      </c>
      <c r="I16" s="72">
        <f>Tabla14[[#This Row],[Total correctas grupal]]/$I$9</f>
        <v>0</v>
      </c>
    </row>
    <row r="17" spans="2:9" x14ac:dyDescent="0.25">
      <c r="B17" s="68">
        <v>7</v>
      </c>
      <c r="C17" s="70" t="s">
        <v>59</v>
      </c>
      <c r="D17" s="70" t="s">
        <v>24</v>
      </c>
      <c r="E17" s="70" t="s">
        <v>42</v>
      </c>
      <c r="F17" s="70" t="s">
        <v>74</v>
      </c>
      <c r="G17" s="63" t="s">
        <v>51</v>
      </c>
      <c r="H17" s="71">
        <v>0</v>
      </c>
      <c r="I17" s="72">
        <f>Tabla14[[#This Row],[Total correctas grupal]]/$I$9</f>
        <v>0</v>
      </c>
    </row>
    <row r="18" spans="2:9" x14ac:dyDescent="0.25">
      <c r="B18" s="68">
        <v>8</v>
      </c>
      <c r="C18" s="70" t="s">
        <v>58</v>
      </c>
      <c r="D18" s="70" t="s">
        <v>25</v>
      </c>
      <c r="E18" s="70" t="s">
        <v>63</v>
      </c>
      <c r="F18" s="70" t="s">
        <v>72</v>
      </c>
      <c r="G18" s="63" t="s">
        <v>50</v>
      </c>
      <c r="H18" s="71">
        <v>0</v>
      </c>
      <c r="I18" s="72">
        <f>Tabla14[[#This Row],[Total correctas grupal]]/$I$9</f>
        <v>0</v>
      </c>
    </row>
    <row r="19" spans="2:9" x14ac:dyDescent="0.25">
      <c r="B19" s="68">
        <v>9</v>
      </c>
      <c r="C19" s="70" t="s">
        <v>59</v>
      </c>
      <c r="D19" s="70" t="s">
        <v>24</v>
      </c>
      <c r="E19" s="70" t="s">
        <v>42</v>
      </c>
      <c r="F19" s="70" t="s">
        <v>75</v>
      </c>
      <c r="G19" s="63" t="s">
        <v>53</v>
      </c>
      <c r="H19" s="71">
        <v>0</v>
      </c>
      <c r="I19" s="72">
        <f>Tabla14[[#This Row],[Total correctas grupal]]/$I$9</f>
        <v>0</v>
      </c>
    </row>
    <row r="20" spans="2:9" x14ac:dyDescent="0.25">
      <c r="B20" s="68">
        <v>10</v>
      </c>
      <c r="C20" s="70" t="s">
        <v>59</v>
      </c>
      <c r="D20" s="70" t="s">
        <v>26</v>
      </c>
      <c r="E20" s="70" t="s">
        <v>38</v>
      </c>
      <c r="F20" s="70" t="s">
        <v>73</v>
      </c>
      <c r="G20" s="63" t="s">
        <v>53</v>
      </c>
      <c r="H20" s="71">
        <v>2</v>
      </c>
      <c r="I20" s="72">
        <f>Tabla14[[#This Row],[Total correctas grupal]]/$I$9</f>
        <v>1</v>
      </c>
    </row>
    <row r="21" spans="2:9" x14ac:dyDescent="0.25">
      <c r="B21" s="68">
        <v>11</v>
      </c>
      <c r="C21" s="70" t="s">
        <v>58</v>
      </c>
      <c r="D21" s="70" t="s">
        <v>25</v>
      </c>
      <c r="E21" s="70" t="s">
        <v>44</v>
      </c>
      <c r="F21" s="70" t="s">
        <v>71</v>
      </c>
      <c r="G21" s="63" t="s">
        <v>53</v>
      </c>
      <c r="H21" s="71">
        <v>0</v>
      </c>
      <c r="I21" s="72">
        <f>Tabla14[[#This Row],[Total correctas grupal]]/$I$9</f>
        <v>0</v>
      </c>
    </row>
    <row r="22" spans="2:9" x14ac:dyDescent="0.25">
      <c r="B22" s="68">
        <v>12</v>
      </c>
      <c r="C22" s="70" t="s">
        <v>58</v>
      </c>
      <c r="D22" s="70" t="s">
        <v>24</v>
      </c>
      <c r="E22" s="70" t="s">
        <v>61</v>
      </c>
      <c r="F22" s="70" t="s">
        <v>66</v>
      </c>
      <c r="G22" s="63" t="s">
        <v>53</v>
      </c>
      <c r="H22" s="71">
        <v>0</v>
      </c>
      <c r="I22" s="72">
        <f>Tabla14[[#This Row],[Total correctas grupal]]/$I$9</f>
        <v>0</v>
      </c>
    </row>
    <row r="23" spans="2:9" x14ac:dyDescent="0.25">
      <c r="B23" s="68">
        <v>13</v>
      </c>
      <c r="C23" s="70" t="s">
        <v>57</v>
      </c>
      <c r="D23" s="70" t="s">
        <v>24</v>
      </c>
      <c r="E23" s="70" t="s">
        <v>60</v>
      </c>
      <c r="F23" s="70" t="s">
        <v>64</v>
      </c>
      <c r="G23" s="63" t="s">
        <v>50</v>
      </c>
      <c r="H23" s="71">
        <v>0</v>
      </c>
      <c r="I23" s="72">
        <f>Tabla14[[#This Row],[Total correctas grupal]]/$I$9</f>
        <v>0</v>
      </c>
    </row>
    <row r="24" spans="2:9" x14ac:dyDescent="0.25">
      <c r="B24" s="68">
        <v>14</v>
      </c>
      <c r="C24" s="70" t="s">
        <v>57</v>
      </c>
      <c r="D24" s="70" t="s">
        <v>26</v>
      </c>
      <c r="E24" s="70" t="s">
        <v>37</v>
      </c>
      <c r="F24" s="70" t="s">
        <v>65</v>
      </c>
      <c r="G24" s="63" t="s">
        <v>53</v>
      </c>
      <c r="H24" s="71">
        <v>2</v>
      </c>
      <c r="I24" s="72">
        <f>Tabla14[[#This Row],[Total correctas grupal]]/$I$9</f>
        <v>1</v>
      </c>
    </row>
    <row r="25" spans="2:9" x14ac:dyDescent="0.25">
      <c r="B25" s="68">
        <v>15</v>
      </c>
      <c r="C25" s="70" t="s">
        <v>58</v>
      </c>
      <c r="D25" s="70" t="s">
        <v>24</v>
      </c>
      <c r="E25" s="70" t="s">
        <v>36</v>
      </c>
      <c r="F25" s="70" t="s">
        <v>67</v>
      </c>
      <c r="G25" s="63" t="s">
        <v>51</v>
      </c>
      <c r="H25" s="71">
        <v>0</v>
      </c>
      <c r="I25" s="72">
        <f>Tabla14[[#This Row],[Total correctas grupal]]/$I$9</f>
        <v>0</v>
      </c>
    </row>
    <row r="26" spans="2:9" x14ac:dyDescent="0.25">
      <c r="B26" s="68">
        <v>16</v>
      </c>
      <c r="C26" s="70" t="s">
        <v>57</v>
      </c>
      <c r="D26" s="70" t="s">
        <v>24</v>
      </c>
      <c r="E26" s="70" t="s">
        <v>43</v>
      </c>
      <c r="F26" s="70" t="s">
        <v>78</v>
      </c>
      <c r="G26" s="63" t="s">
        <v>53</v>
      </c>
      <c r="H26" s="71">
        <v>0</v>
      </c>
      <c r="I26" s="72">
        <f>Tabla14[[#This Row],[Total correctas grupal]]/$I$9</f>
        <v>0</v>
      </c>
    </row>
    <row r="27" spans="2:9" x14ac:dyDescent="0.25">
      <c r="B27" s="68">
        <v>17</v>
      </c>
      <c r="C27" s="70" t="s">
        <v>58</v>
      </c>
      <c r="D27" s="70" t="s">
        <v>26</v>
      </c>
      <c r="E27" s="70" t="s">
        <v>41</v>
      </c>
      <c r="F27" s="70" t="s">
        <v>76</v>
      </c>
      <c r="G27" s="63" t="s">
        <v>52</v>
      </c>
      <c r="H27" s="71">
        <v>2</v>
      </c>
      <c r="I27" s="72">
        <f>Tabla14[[#This Row],[Total correctas grupal]]/$I$9</f>
        <v>1</v>
      </c>
    </row>
    <row r="28" spans="2:9" x14ac:dyDescent="0.25">
      <c r="B28" s="68">
        <v>18</v>
      </c>
      <c r="C28" s="70" t="s">
        <v>58</v>
      </c>
      <c r="D28" s="70" t="s">
        <v>26</v>
      </c>
      <c r="E28" s="70" t="s">
        <v>62</v>
      </c>
      <c r="F28" s="70" t="s">
        <v>70</v>
      </c>
      <c r="G28" s="63" t="s">
        <v>51</v>
      </c>
      <c r="H28" s="71">
        <v>2</v>
      </c>
      <c r="I28" s="72">
        <f>Tabla14[[#This Row],[Total correctas grupal]]/$I$9</f>
        <v>1</v>
      </c>
    </row>
    <row r="29" spans="2:9" x14ac:dyDescent="0.25">
      <c r="B29" s="68">
        <v>19</v>
      </c>
      <c r="C29" s="70" t="s">
        <v>57</v>
      </c>
      <c r="D29" s="70" t="s">
        <v>25</v>
      </c>
      <c r="E29" s="70" t="s">
        <v>45</v>
      </c>
      <c r="F29" s="70" t="s">
        <v>68</v>
      </c>
      <c r="G29" s="63" t="s">
        <v>51</v>
      </c>
      <c r="H29" s="71">
        <v>0</v>
      </c>
      <c r="I29" s="72">
        <f>Tabla14[[#This Row],[Total correctas grupal]]/$I$9</f>
        <v>0</v>
      </c>
    </row>
    <row r="30" spans="2:9" x14ac:dyDescent="0.25">
      <c r="B30" s="73">
        <v>20</v>
      </c>
      <c r="C30" s="70" t="s">
        <v>59</v>
      </c>
      <c r="D30" s="70" t="s">
        <v>25</v>
      </c>
      <c r="E30" s="70" t="s">
        <v>46</v>
      </c>
      <c r="F30" s="70" t="s">
        <v>77</v>
      </c>
      <c r="G30" s="63" t="s">
        <v>53</v>
      </c>
      <c r="H30" s="74">
        <v>0</v>
      </c>
      <c r="I30" s="75">
        <f>Tabla14[[#This Row],[Total correctas grupal]]/$I$9</f>
        <v>0</v>
      </c>
    </row>
  </sheetData>
  <sheetProtection algorithmName="SHA-512" hashValue="qrxETnddvAsH075h6YayVhxjJz4QW3yrcCEY0pVqfaCXfQr6Poo+e+pT8CsUa5ia7+Oa6nCghPenLnsuNETeWg==" saltValue="F5lcGJcdRwGVLw1w5weHDQ==" spinCount="100000" sheet="1" objects="1" scenarios="1"/>
  <mergeCells count="7">
    <mergeCell ref="C9:F9"/>
    <mergeCell ref="D2:H5"/>
    <mergeCell ref="D6:H7"/>
    <mergeCell ref="B2:C7"/>
    <mergeCell ref="I2:I5"/>
    <mergeCell ref="B8:F8"/>
    <mergeCell ref="G8:I8"/>
  </mergeCells>
  <conditionalFormatting sqref="I7">
    <cfRule type="cellIs" dxfId="31" priority="2" operator="equal">
      <formula>""</formula>
    </cfRule>
  </conditionalFormatting>
  <conditionalFormatting sqref="C9:F9 I9 H11:H30">
    <cfRule type="cellIs" dxfId="30" priority="1" operator="equal">
      <formula>""</formula>
    </cfRule>
  </conditionalFormatting>
  <pageMargins left="0.7" right="0.7" top="0.75" bottom="0.75" header="0.3" footer="0.3"/>
  <pageSetup scale="78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3129-ECFD-4585-B702-4D01EF195657}">
  <sheetPr>
    <pageSetUpPr fitToPage="1"/>
  </sheetPr>
  <dimension ref="A1:J42"/>
  <sheetViews>
    <sheetView showGridLines="0" zoomScale="85" zoomScaleNormal="85" workbookViewId="0"/>
  </sheetViews>
  <sheetFormatPr baseColWidth="10" defaultRowHeight="15" x14ac:dyDescent="0.25"/>
  <cols>
    <col min="1" max="1" width="10.140625" style="1" customWidth="1"/>
    <col min="2" max="2" width="67.5703125" style="1" customWidth="1"/>
    <col min="3" max="3" width="26" style="1" customWidth="1"/>
    <col min="4" max="4" width="32" style="1" customWidth="1"/>
    <col min="5" max="5" width="21.42578125" style="2" bestFit="1" customWidth="1"/>
    <col min="6" max="7" width="11.42578125" style="1"/>
    <col min="8" max="8" width="8.140625" style="2" customWidth="1"/>
    <col min="9" max="9" width="20" style="1" bestFit="1" customWidth="1"/>
    <col min="10" max="16384" width="11.42578125" style="1"/>
  </cols>
  <sheetData>
    <row r="1" spans="1:8" s="5" customFormat="1" x14ac:dyDescent="0.25">
      <c r="A1" s="24"/>
      <c r="B1" s="24"/>
      <c r="C1" s="24"/>
      <c r="D1" s="24"/>
      <c r="E1" s="24"/>
      <c r="F1" s="22"/>
      <c r="G1" s="22"/>
      <c r="H1" s="6"/>
    </row>
    <row r="2" spans="1:8" s="5" customFormat="1" x14ac:dyDescent="0.25">
      <c r="A2" s="107" t="s">
        <v>16</v>
      </c>
      <c r="B2" s="107"/>
      <c r="C2" s="107" t="str">
        <f>Lenguaje!F8</f>
        <v>GRADO 9</v>
      </c>
      <c r="D2" s="107"/>
      <c r="E2" s="107"/>
      <c r="F2" s="22"/>
      <c r="G2" s="22"/>
      <c r="H2" s="6"/>
    </row>
    <row r="3" spans="1:8" s="5" customFormat="1" x14ac:dyDescent="0.25">
      <c r="A3" s="23" t="s">
        <v>18</v>
      </c>
      <c r="B3" s="26" t="str">
        <f>Lenguaje!$C$9</f>
        <v>LOS MESONES</v>
      </c>
      <c r="D3" s="25" t="s">
        <v>17</v>
      </c>
      <c r="E3" s="27">
        <f>Lenguaje!$H$9</f>
        <v>2</v>
      </c>
      <c r="H3" s="6"/>
    </row>
    <row r="4" spans="1:8" x14ac:dyDescent="0.25">
      <c r="B4" s="21"/>
      <c r="C4" s="16"/>
      <c r="D4" s="3"/>
    </row>
    <row r="5" spans="1:8" s="18" customFormat="1" ht="28.5" x14ac:dyDescent="0.25">
      <c r="B5" s="17" t="s">
        <v>21</v>
      </c>
      <c r="C5" s="17" t="s">
        <v>19</v>
      </c>
      <c r="D5" s="17" t="s">
        <v>20</v>
      </c>
      <c r="E5" s="17" t="s">
        <v>35</v>
      </c>
      <c r="H5" s="31"/>
    </row>
    <row r="6" spans="1:8" ht="28.5" x14ac:dyDescent="0.25">
      <c r="B6" s="19" t="s">
        <v>7</v>
      </c>
      <c r="C6" s="14">
        <f>SUMIF(Tabla1[Afirmación],B6,Tabla1[Total correctas grupal])</f>
        <v>6</v>
      </c>
      <c r="D6" s="12">
        <f>C6/($E$3*E6)</f>
        <v>0.42857142857142855</v>
      </c>
      <c r="E6" s="14">
        <f>COUNTIF(Tabla1[Afirmación],Estadísticas!B6)</f>
        <v>7</v>
      </c>
    </row>
    <row r="7" spans="1:8" x14ac:dyDescent="0.25">
      <c r="B7" s="20" t="s">
        <v>10</v>
      </c>
      <c r="C7" s="13"/>
      <c r="D7" s="13"/>
      <c r="E7" s="13"/>
    </row>
    <row r="8" spans="1:8" x14ac:dyDescent="0.25">
      <c r="B8" s="20" t="s">
        <v>9</v>
      </c>
      <c r="C8" s="13"/>
      <c r="D8" s="13"/>
      <c r="E8" s="13"/>
    </row>
    <row r="9" spans="1:8" x14ac:dyDescent="0.25">
      <c r="B9" s="20" t="s">
        <v>39</v>
      </c>
      <c r="C9" s="13"/>
      <c r="D9" s="13"/>
      <c r="E9" s="13"/>
    </row>
    <row r="10" spans="1:8" x14ac:dyDescent="0.25">
      <c r="B10" s="20" t="s">
        <v>55</v>
      </c>
      <c r="C10" s="13"/>
      <c r="D10" s="13"/>
      <c r="E10" s="13"/>
    </row>
    <row r="11" spans="1:8" ht="28.5" x14ac:dyDescent="0.25">
      <c r="B11" s="19" t="s">
        <v>6</v>
      </c>
      <c r="C11" s="14">
        <f>SUMIF(Tabla1[Afirmación],B11,Tabla1[Total correctas grupal])</f>
        <v>10</v>
      </c>
      <c r="D11" s="12">
        <f t="shared" ref="D11:D17" si="0">C11/($E$3*E11)</f>
        <v>0.7142857142857143</v>
      </c>
      <c r="E11" s="14">
        <f>COUNTIF(Tabla1[Afirmación],Estadísticas!B11)</f>
        <v>7</v>
      </c>
    </row>
    <row r="12" spans="1:8" x14ac:dyDescent="0.25">
      <c r="B12" s="20" t="s">
        <v>56</v>
      </c>
      <c r="C12" s="13"/>
      <c r="D12" s="13"/>
      <c r="E12" s="13"/>
    </row>
    <row r="13" spans="1:8" x14ac:dyDescent="0.25">
      <c r="B13" s="20" t="s">
        <v>54</v>
      </c>
      <c r="C13" s="13"/>
      <c r="D13" s="13"/>
      <c r="E13" s="13"/>
    </row>
    <row r="14" spans="1:8" ht="28.5" x14ac:dyDescent="0.25">
      <c r="B14" s="20" t="s">
        <v>11</v>
      </c>
      <c r="C14" s="13"/>
      <c r="D14" s="13"/>
      <c r="E14" s="13"/>
    </row>
    <row r="15" spans="1:8" x14ac:dyDescent="0.25">
      <c r="B15" s="20" t="s">
        <v>34</v>
      </c>
      <c r="C15" s="13"/>
      <c r="D15" s="13"/>
      <c r="E15" s="13"/>
    </row>
    <row r="16" spans="1:8" ht="28.5" x14ac:dyDescent="0.25">
      <c r="B16" s="20" t="s">
        <v>40</v>
      </c>
      <c r="C16" s="13"/>
      <c r="D16" s="13"/>
      <c r="E16" s="13"/>
    </row>
    <row r="17" spans="1:10" x14ac:dyDescent="0.25">
      <c r="B17" s="19" t="s">
        <v>5</v>
      </c>
      <c r="C17" s="14">
        <f>SUMIF(Tabla1[Afirmación],B17,Tabla1[Total correctas grupal])</f>
        <v>10</v>
      </c>
      <c r="D17" s="12">
        <f t="shared" si="0"/>
        <v>0.83333333333333337</v>
      </c>
      <c r="E17" s="14">
        <f>COUNTIF(Tabla1[Afirmación],Estadísticas!B17)</f>
        <v>6</v>
      </c>
    </row>
    <row r="18" spans="1:10" x14ac:dyDescent="0.25">
      <c r="B18" s="20" t="s">
        <v>12</v>
      </c>
      <c r="C18" s="13"/>
      <c r="D18" s="13"/>
      <c r="E18" s="13"/>
    </row>
    <row r="19" spans="1:10" ht="28.5" x14ac:dyDescent="0.25">
      <c r="B19" s="20" t="s">
        <v>8</v>
      </c>
      <c r="C19" s="13"/>
      <c r="D19" s="13"/>
      <c r="E19" s="13"/>
    </row>
    <row r="20" spans="1:10" x14ac:dyDescent="0.25">
      <c r="B20" s="15"/>
      <c r="C20" s="15"/>
      <c r="D20" s="15"/>
      <c r="E20" s="15"/>
    </row>
    <row r="22" spans="1:10" x14ac:dyDescent="0.25">
      <c r="A22" s="107" t="s">
        <v>22</v>
      </c>
      <c r="B22" s="107"/>
      <c r="C22" s="107" t="str">
        <f>Matemáticas!G8</f>
        <v>GRADO 9</v>
      </c>
      <c r="D22" s="107"/>
      <c r="E22" s="107"/>
    </row>
    <row r="23" spans="1:10" x14ac:dyDescent="0.25">
      <c r="A23" s="23" t="s">
        <v>18</v>
      </c>
      <c r="B23" s="26" t="str">
        <f>Matemáticas!$C$9</f>
        <v>LOS MESONES</v>
      </c>
      <c r="C23" s="5"/>
      <c r="D23" s="25" t="s">
        <v>17</v>
      </c>
      <c r="E23" s="27">
        <f>Matemáticas!$I$9</f>
        <v>2</v>
      </c>
    </row>
    <row r="24" spans="1:10" x14ac:dyDescent="0.25">
      <c r="B24" s="21"/>
      <c r="C24" s="16"/>
      <c r="D24" s="3"/>
    </row>
    <row r="25" spans="1:10" ht="28.5" x14ac:dyDescent="0.25">
      <c r="B25" s="17" t="s">
        <v>27</v>
      </c>
      <c r="C25" s="17" t="s">
        <v>19</v>
      </c>
      <c r="D25" s="29" t="s">
        <v>28</v>
      </c>
      <c r="E25" s="29" t="s">
        <v>35</v>
      </c>
    </row>
    <row r="26" spans="1:10" x14ac:dyDescent="0.25">
      <c r="B26" s="19" t="s">
        <v>26</v>
      </c>
      <c r="C26" s="14">
        <f>SUMIF(Tabla14[Competencia],Estadísticas!B26,Tabla14[Total correctas grupal])</f>
        <v>8</v>
      </c>
      <c r="D26" s="12">
        <f>C26/($E$23*E26)</f>
        <v>0.66666666666666663</v>
      </c>
      <c r="E26" s="14">
        <f>COUNTIF(Tabla14[Competencia],Estadísticas!B26)</f>
        <v>6</v>
      </c>
    </row>
    <row r="27" spans="1:10" ht="28.5" x14ac:dyDescent="0.25">
      <c r="B27" s="33" t="s">
        <v>62</v>
      </c>
      <c r="C27" s="28">
        <f>SUMIF(Tabla14[Afirmación],Estadísticas!B27,Tabla14[Total correctas grupal])</f>
        <v>2</v>
      </c>
      <c r="D27" s="30">
        <f>C27/($E$23*E27)</f>
        <v>1</v>
      </c>
      <c r="E27" s="56">
        <f>COUNTIF(Tabla14[Afirmación],Estadísticas!B27)</f>
        <v>1</v>
      </c>
      <c r="H27" s="32"/>
      <c r="J27" s="1" t="str">
        <f>B27</f>
        <v>Interpreta la naturaleza y posibilidad de ocurrencia de eventos aleatorios simples.</v>
      </c>
    </row>
    <row r="28" spans="1:10" ht="28.5" x14ac:dyDescent="0.25">
      <c r="B28" s="33" t="s">
        <v>41</v>
      </c>
      <c r="C28" s="28">
        <f>SUMIF(Tabla14[Afirmación],Estadísticas!B28,Tabla14[Total correctas grupal])</f>
        <v>2</v>
      </c>
      <c r="D28" s="30">
        <f t="shared" ref="D27:D41" si="1">C28/($E$23*E28)</f>
        <v>1</v>
      </c>
      <c r="E28" s="56">
        <f>COUNTIF(Tabla14[Afirmación],Estadísticas!B28)</f>
        <v>1</v>
      </c>
      <c r="H28" s="32"/>
    </row>
    <row r="29" spans="1:10" ht="28.5" x14ac:dyDescent="0.25">
      <c r="B29" s="33" t="s">
        <v>37</v>
      </c>
      <c r="C29" s="28">
        <f>SUMIF(Tabla14[Afirmación],Estadísticas!B29,Tabla14[Total correctas grupal])</f>
        <v>2</v>
      </c>
      <c r="D29" s="30">
        <f t="shared" si="1"/>
        <v>0.5</v>
      </c>
      <c r="E29" s="56">
        <f>COUNTIF(Tabla14[Afirmación],Estadísticas!B29)</f>
        <v>2</v>
      </c>
      <c r="H29" s="32"/>
    </row>
    <row r="30" spans="1:10" ht="42.75" x14ac:dyDescent="0.25">
      <c r="B30" s="33" t="s">
        <v>38</v>
      </c>
      <c r="C30" s="28">
        <f>SUMIF(Tabla14[Afirmación],Estadísticas!B30,Tabla14[Total correctas grupal])</f>
        <v>2</v>
      </c>
      <c r="D30" s="30">
        <f t="shared" si="1"/>
        <v>0.5</v>
      </c>
      <c r="E30" s="56">
        <f>COUNTIF(Tabla14[Afirmación],Estadísticas!B30)</f>
        <v>2</v>
      </c>
    </row>
    <row r="31" spans="1:10" x14ac:dyDescent="0.25">
      <c r="B31" s="19" t="s">
        <v>25</v>
      </c>
      <c r="C31" s="14">
        <f>SUMIF(Tabla14[Competencia],Estadísticas!B31,Tabla14[Total correctas grupal])</f>
        <v>2</v>
      </c>
      <c r="D31" s="12">
        <f t="shared" si="1"/>
        <v>0.16666666666666666</v>
      </c>
      <c r="E31" s="14">
        <f>COUNTIF(Tabla14[Competencia],Estadísticas!B31)</f>
        <v>6</v>
      </c>
    </row>
    <row r="32" spans="1:10" x14ac:dyDescent="0.25">
      <c r="B32" s="20" t="s">
        <v>63</v>
      </c>
      <c r="C32" s="13">
        <f>SUMIF(Tabla14[Afirmación],Estadísticas!B32,Tabla14[Total correctas grupal])</f>
        <v>0</v>
      </c>
      <c r="D32" s="30">
        <f t="shared" si="1"/>
        <v>0</v>
      </c>
      <c r="E32" s="56">
        <f>COUNTIF(Tabla14[Afirmación],Estadísticas!B32)</f>
        <v>1</v>
      </c>
    </row>
    <row r="33" spans="2:5" ht="42.75" x14ac:dyDescent="0.25">
      <c r="B33" s="20" t="s">
        <v>46</v>
      </c>
      <c r="C33" s="13">
        <f>SUMIF(Tabla14[Afirmación],Estadísticas!B33,Tabla14[Total correctas grupal])</f>
        <v>0</v>
      </c>
      <c r="D33" s="30">
        <f t="shared" si="1"/>
        <v>0</v>
      </c>
      <c r="E33" s="56">
        <f>COUNTIF(Tabla14[Afirmación],Estadísticas!B33)</f>
        <v>1</v>
      </c>
    </row>
    <row r="34" spans="2:5" ht="28.5" x14ac:dyDescent="0.25">
      <c r="B34" s="20" t="s">
        <v>45</v>
      </c>
      <c r="C34" s="13">
        <f>SUMIF(Tabla14[Afirmación],Estadísticas!B34,Tabla14[Total correctas grupal])</f>
        <v>2</v>
      </c>
      <c r="D34" s="30">
        <f t="shared" si="1"/>
        <v>0.33333333333333331</v>
      </c>
      <c r="E34" s="56">
        <f>COUNTIF(Tabla14[Afirmación],Estadísticas!B34)</f>
        <v>3</v>
      </c>
    </row>
    <row r="35" spans="2:5" x14ac:dyDescent="0.25">
      <c r="B35" s="20" t="s">
        <v>44</v>
      </c>
      <c r="C35" s="13">
        <f>SUMIF(Tabla14[Afirmación],Estadísticas!B35,Tabla14[Total correctas grupal])</f>
        <v>0</v>
      </c>
      <c r="D35" s="30">
        <f t="shared" si="1"/>
        <v>0</v>
      </c>
      <c r="E35" s="56">
        <f>COUNTIF(Tabla14[Afirmación],Estadísticas!B35)</f>
        <v>1</v>
      </c>
    </row>
    <row r="36" spans="2:5" x14ac:dyDescent="0.25">
      <c r="B36" s="19" t="s">
        <v>24</v>
      </c>
      <c r="C36" s="14">
        <f>SUMIF(Tabla14[Competencia],Estadísticas!B36,Tabla14[Total correctas grupal])</f>
        <v>2</v>
      </c>
      <c r="D36" s="12">
        <f t="shared" si="1"/>
        <v>0.125</v>
      </c>
      <c r="E36" s="14">
        <f>COUNTIF(Tabla14[Competencia],Estadísticas!B36)</f>
        <v>8</v>
      </c>
    </row>
    <row r="37" spans="2:5" ht="28.5" x14ac:dyDescent="0.25">
      <c r="B37" s="20" t="s">
        <v>43</v>
      </c>
      <c r="C37" s="13">
        <f>SUMIF(Tabla14[Afirmación],Estadísticas!B37,Tabla14[Total correctas grupal])</f>
        <v>0</v>
      </c>
      <c r="D37" s="30">
        <f t="shared" si="1"/>
        <v>0</v>
      </c>
      <c r="E37" s="56">
        <f>COUNTIF(Tabla14[Afirmación],Estadísticas!B37)</f>
        <v>1</v>
      </c>
    </row>
    <row r="38" spans="2:5" ht="28.5" x14ac:dyDescent="0.25">
      <c r="B38" s="20" t="s">
        <v>60</v>
      </c>
      <c r="C38" s="13">
        <f>SUMIF(Tabla14[Afirmación],Estadísticas!B38,Tabla14[Total correctas grupal])</f>
        <v>0</v>
      </c>
      <c r="D38" s="30">
        <f t="shared" si="1"/>
        <v>0</v>
      </c>
      <c r="E38" s="56">
        <f>COUNTIF(Tabla14[Afirmación],Estadísticas!B38)</f>
        <v>2</v>
      </c>
    </row>
    <row r="39" spans="2:5" ht="28.5" x14ac:dyDescent="0.25">
      <c r="B39" s="20" t="s">
        <v>42</v>
      </c>
      <c r="C39" s="13">
        <f>SUMIF(Tabla14[Afirmación],Estadísticas!B39,Tabla14[Total correctas grupal])</f>
        <v>0</v>
      </c>
      <c r="D39" s="30">
        <f t="shared" si="1"/>
        <v>0</v>
      </c>
      <c r="E39" s="56">
        <f>COUNTIF(Tabla14[Afirmación],Estadísticas!B39)</f>
        <v>2</v>
      </c>
    </row>
    <row r="40" spans="2:5" ht="28.5" x14ac:dyDescent="0.25">
      <c r="B40" s="20" t="s">
        <v>36</v>
      </c>
      <c r="C40" s="13">
        <f>SUMIF(Tabla14[Afirmación],Estadísticas!B40,Tabla14[Total correctas grupal])</f>
        <v>0</v>
      </c>
      <c r="D40" s="30">
        <f t="shared" si="1"/>
        <v>0</v>
      </c>
      <c r="E40" s="56">
        <f>COUNTIF(Tabla14[Afirmación],Estadísticas!B40)</f>
        <v>1</v>
      </c>
    </row>
    <row r="41" spans="2:5" ht="28.5" x14ac:dyDescent="0.25">
      <c r="B41" s="20" t="s">
        <v>61</v>
      </c>
      <c r="C41" s="13">
        <f>SUMIF(Tabla14[Afirmación],Estadísticas!B41,Tabla14[Total correctas grupal])</f>
        <v>2</v>
      </c>
      <c r="D41" s="30">
        <f t="shared" si="1"/>
        <v>0.5</v>
      </c>
      <c r="E41" s="56">
        <f>COUNTIF(Tabla14[Afirmación],Estadísticas!B41)</f>
        <v>2</v>
      </c>
    </row>
    <row r="42" spans="2:5" x14ac:dyDescent="0.25">
      <c r="B42" s="15"/>
      <c r="C42" s="15"/>
      <c r="D42" s="15"/>
      <c r="E42" s="15"/>
    </row>
  </sheetData>
  <sheetProtection algorithmName="SHA-512" hashValue="6q/NzMNay6V17Ou1W2XyzswQw62fc6BP3xCb73VTufnvZ0M4xm3SQP509uLbc9OtFX0/gdHDKAaeKDFqeAYfkA==" saltValue="m9t0IgUrAii+n8p332NbCQ==" spinCount="100000" sheet="1" objects="1" scenarios="1"/>
  <mergeCells count="4">
    <mergeCell ref="A22:B22"/>
    <mergeCell ref="C22:E22"/>
    <mergeCell ref="A2:B2"/>
    <mergeCell ref="C2:E2"/>
  </mergeCells>
  <conditionalFormatting sqref="B3 D3:E3">
    <cfRule type="cellIs" dxfId="19" priority="4" operator="equal">
      <formula>""</formula>
    </cfRule>
  </conditionalFormatting>
  <conditionalFormatting sqref="D23">
    <cfRule type="cellIs" dxfId="18" priority="3" operator="equal">
      <formula>""</formula>
    </cfRule>
  </conditionalFormatting>
  <conditionalFormatting sqref="B23">
    <cfRule type="cellIs" dxfId="17" priority="2" operator="equal">
      <formula>""</formula>
    </cfRule>
  </conditionalFormatting>
  <conditionalFormatting sqref="E23">
    <cfRule type="cellIs" dxfId="16" priority="1" operator="equal">
      <formula>""</formula>
    </cfRule>
  </conditionalFormatting>
  <pageMargins left="0.7" right="0.7" top="0.75" bottom="0.75" header="0.3" footer="0.3"/>
  <pageSetup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B978-7014-44FE-BF53-8A9B22380120}">
  <sheetPr>
    <pageSetUpPr fitToPage="1"/>
  </sheetPr>
  <dimension ref="A1:E32"/>
  <sheetViews>
    <sheetView showGridLines="0" zoomScale="85" zoomScaleNormal="85" workbookViewId="0"/>
  </sheetViews>
  <sheetFormatPr baseColWidth="10" defaultRowHeight="14.25" x14ac:dyDescent="0.25"/>
  <cols>
    <col min="1" max="1" width="6.5703125" style="7" customWidth="1"/>
    <col min="2" max="2" width="6.7109375" style="4" customWidth="1"/>
    <col min="3" max="3" width="15.28515625" style="3" customWidth="1"/>
    <col min="4" max="4" width="20.140625" style="7" customWidth="1"/>
    <col min="5" max="5" width="134" style="7" bestFit="1" customWidth="1"/>
    <col min="6" max="6" width="19" style="7" customWidth="1"/>
    <col min="7" max="7" width="19.85546875" style="7" customWidth="1"/>
    <col min="8" max="8" width="26" style="7" customWidth="1"/>
    <col min="9" max="9" width="22.42578125" style="7" customWidth="1"/>
    <col min="10" max="16384" width="11.42578125" style="7"/>
  </cols>
  <sheetData>
    <row r="1" spans="1:5" s="10" customFormat="1" x14ac:dyDescent="0.25">
      <c r="A1" s="34"/>
      <c r="B1" s="11"/>
      <c r="C1" s="8"/>
    </row>
    <row r="2" spans="1:5" s="10" customFormat="1" x14ac:dyDescent="0.25">
      <c r="A2" s="34"/>
      <c r="B2" s="54" t="s">
        <v>16</v>
      </c>
      <c r="C2" s="39"/>
      <c r="D2" s="40"/>
      <c r="E2" s="41"/>
    </row>
    <row r="3" spans="1:5" s="10" customFormat="1" x14ac:dyDescent="0.25">
      <c r="A3" s="34"/>
      <c r="B3" s="55" t="str">
        <f>Lenguaje!F8</f>
        <v>GRADO 9</v>
      </c>
      <c r="C3" s="8"/>
      <c r="E3" s="43"/>
    </row>
    <row r="4" spans="1:5" s="10" customFormat="1" x14ac:dyDescent="0.25">
      <c r="A4" s="34"/>
      <c r="B4" s="55" t="s">
        <v>18</v>
      </c>
      <c r="C4" s="23" t="str">
        <f>Lenguaje!$C$9</f>
        <v>LOS MESONES</v>
      </c>
      <c r="E4" s="43"/>
    </row>
    <row r="5" spans="1:5" s="10" customFormat="1" x14ac:dyDescent="0.25">
      <c r="A5" s="34"/>
      <c r="B5" s="42" t="s">
        <v>21</v>
      </c>
      <c r="C5" s="8"/>
      <c r="E5" s="43"/>
    </row>
    <row r="6" spans="1:5" s="10" customFormat="1" x14ac:dyDescent="0.25">
      <c r="A6" s="34"/>
      <c r="B6" s="44"/>
      <c r="C6" s="38">
        <f>1-Estadísticas!D6</f>
        <v>0.5714285714285714</v>
      </c>
      <c r="D6" s="45" t="s">
        <v>29</v>
      </c>
      <c r="E6" s="43" t="str">
        <f>Estadísticas!B6</f>
        <v>Asume una posición crítica sobre el texto mediante la evaluación de su forma y contenido.</v>
      </c>
    </row>
    <row r="7" spans="1:5" s="10" customFormat="1" x14ac:dyDescent="0.25">
      <c r="A7" s="34"/>
      <c r="B7" s="44"/>
      <c r="C7" s="38">
        <f>1-Estadísticas!D11</f>
        <v>0.2857142857142857</v>
      </c>
      <c r="D7" s="45" t="s">
        <v>29</v>
      </c>
      <c r="E7" s="43" t="str">
        <f>Estadísticas!B11</f>
        <v>Comprende el sentido local y global del texto mediante inferencias de información implícita.</v>
      </c>
    </row>
    <row r="8" spans="1:5" s="10" customFormat="1" x14ac:dyDescent="0.25">
      <c r="A8" s="34"/>
      <c r="B8" s="44"/>
      <c r="C8" s="38">
        <f>1-Estadísticas!D17</f>
        <v>0.16666666666666663</v>
      </c>
      <c r="D8" s="45" t="s">
        <v>29</v>
      </c>
      <c r="E8" s="43" t="str">
        <f>Estadísticas!B17</f>
        <v>Recupera información literal expresada en fragmentos del texto.</v>
      </c>
    </row>
    <row r="9" spans="1:5" s="10" customFormat="1" x14ac:dyDescent="0.25">
      <c r="A9" s="34"/>
      <c r="B9" s="46"/>
      <c r="C9" s="9"/>
      <c r="D9" s="47"/>
      <c r="E9" s="48"/>
    </row>
    <row r="10" spans="1:5" x14ac:dyDescent="0.25">
      <c r="B10" s="54" t="s">
        <v>22</v>
      </c>
      <c r="C10" s="39"/>
      <c r="D10" s="40"/>
      <c r="E10" s="41"/>
    </row>
    <row r="11" spans="1:5" x14ac:dyDescent="0.25">
      <c r="B11" s="55" t="str">
        <f>Matemáticas!G8</f>
        <v>GRADO 9</v>
      </c>
      <c r="C11" s="8"/>
      <c r="D11" s="10"/>
      <c r="E11" s="43"/>
    </row>
    <row r="12" spans="1:5" x14ac:dyDescent="0.25">
      <c r="B12" s="55" t="s">
        <v>18</v>
      </c>
      <c r="C12" s="23" t="str">
        <f>Matemáticas!$C$9</f>
        <v>LOS MESONES</v>
      </c>
      <c r="D12" s="10"/>
      <c r="E12" s="43"/>
    </row>
    <row r="13" spans="1:5" s="35" customFormat="1" x14ac:dyDescent="0.25">
      <c r="B13" s="49" t="s">
        <v>32</v>
      </c>
      <c r="C13" s="16"/>
      <c r="D13" s="45"/>
      <c r="E13" s="50"/>
    </row>
    <row r="14" spans="1:5" s="35" customFormat="1" x14ac:dyDescent="0.25">
      <c r="B14" s="49"/>
      <c r="C14" s="51">
        <f>1-Estadísticas!D27</f>
        <v>0</v>
      </c>
      <c r="D14" s="45" t="s">
        <v>29</v>
      </c>
      <c r="E14" s="50" t="str">
        <f>Estadísticas!B27</f>
        <v>Interpreta la naturaleza y posibilidad de ocurrencia de eventos aleatorios simples.</v>
      </c>
    </row>
    <row r="15" spans="1:5" s="35" customFormat="1" x14ac:dyDescent="0.25">
      <c r="B15" s="49"/>
      <c r="C15" s="51">
        <f>1-Estadísticas!D28</f>
        <v>0</v>
      </c>
      <c r="D15" s="45" t="s">
        <v>29</v>
      </c>
      <c r="E15" s="50" t="str">
        <f>Estadísticas!B28</f>
        <v>Reconoce distintos tipos de representación de uno o varios conjuntos de datos.</v>
      </c>
    </row>
    <row r="16" spans="1:5" s="35" customFormat="1" x14ac:dyDescent="0.25">
      <c r="B16" s="49"/>
      <c r="C16" s="51">
        <f>1-Estadísticas!D29</f>
        <v>0.5</v>
      </c>
      <c r="D16" s="45" t="s">
        <v>29</v>
      </c>
      <c r="E16" s="50" t="str">
        <f>Estadísticas!B29</f>
        <v>Reconoce el uso y las propiedades de los números reales y sus operaciones en distintos contextos aplicados.</v>
      </c>
    </row>
    <row r="17" spans="2:5" s="35" customFormat="1" x14ac:dyDescent="0.25">
      <c r="B17" s="49"/>
      <c r="C17" s="51">
        <f>1-Estadísticas!D30</f>
        <v>0.5</v>
      </c>
      <c r="D17" s="45" t="s">
        <v>29</v>
      </c>
      <c r="E17" s="50" t="str">
        <f>Estadísticas!B30</f>
        <v>Reconoce las características medibles y de posición de objetos bidimensionales y de movimientos simples de estos: rotación, traslación y reflexión.</v>
      </c>
    </row>
    <row r="18" spans="2:5" s="35" customFormat="1" x14ac:dyDescent="0.25">
      <c r="B18" s="49" t="s">
        <v>31</v>
      </c>
      <c r="C18" s="51"/>
      <c r="D18" s="45"/>
      <c r="E18" s="50"/>
    </row>
    <row r="19" spans="2:5" s="35" customFormat="1" x14ac:dyDescent="0.25">
      <c r="B19" s="49"/>
      <c r="C19" s="51">
        <f>1-Estadísticas!D32</f>
        <v>1</v>
      </c>
      <c r="D19" s="45" t="s">
        <v>29</v>
      </c>
      <c r="E19" s="50" t="str">
        <f>Estadísticas!B32</f>
        <v>Analiza datos representados de diferentes formas.</v>
      </c>
    </row>
    <row r="20" spans="2:5" s="35" customFormat="1" x14ac:dyDescent="0.25">
      <c r="B20" s="49"/>
      <c r="C20" s="51">
        <f>1-Estadísticas!D33</f>
        <v>1</v>
      </c>
      <c r="D20" s="45" t="s">
        <v>29</v>
      </c>
      <c r="E20" s="50" t="str">
        <f>Estadísticas!B33</f>
        <v>Conjetura sobre las propiedades de los objetos bidimensionales y tridimensionales relacionadas con sus atributos mensurables y de posición.</v>
      </c>
    </row>
    <row r="21" spans="2:5" s="35" customFormat="1" x14ac:dyDescent="0.25">
      <c r="B21" s="49"/>
      <c r="C21" s="51">
        <f>1-Estadísticas!D34</f>
        <v>0.66666666666666674</v>
      </c>
      <c r="D21" s="45" t="s">
        <v>29</v>
      </c>
      <c r="E21" s="50" t="str">
        <f>Estadísticas!B34</f>
        <v>Contrasta las equivalencias entre diferentes registros de relaciones de variación entre variables.</v>
      </c>
    </row>
    <row r="22" spans="2:5" s="35" customFormat="1" x14ac:dyDescent="0.25">
      <c r="B22" s="49"/>
      <c r="C22" s="51">
        <f>1-Estadísticas!D35</f>
        <v>1</v>
      </c>
      <c r="D22" s="45" t="s">
        <v>29</v>
      </c>
      <c r="E22" s="50" t="str">
        <f>Estadísticas!B35</f>
        <v>Explica la naturaleza de los eventos posibles, imposibles o seguros.</v>
      </c>
    </row>
    <row r="23" spans="2:5" x14ac:dyDescent="0.25">
      <c r="B23" s="42" t="s">
        <v>30</v>
      </c>
      <c r="C23" s="51"/>
      <c r="D23" s="10"/>
      <c r="E23" s="50"/>
    </row>
    <row r="24" spans="2:5" x14ac:dyDescent="0.25">
      <c r="B24" s="49"/>
      <c r="C24" s="51">
        <f>1-Estadísticas!D37</f>
        <v>1</v>
      </c>
      <c r="D24" s="45" t="s">
        <v>29</v>
      </c>
      <c r="E24" s="50" t="str">
        <f>Estadísticas!B37</f>
        <v>Resuelve problemas aditivos, multiplicativos, de proporcionalidad o de linealidad en contextos aplicados.</v>
      </c>
    </row>
    <row r="25" spans="2:5" x14ac:dyDescent="0.25">
      <c r="B25" s="49"/>
      <c r="C25" s="51">
        <f>1-Estadísticas!D38</f>
        <v>1</v>
      </c>
      <c r="D25" s="45" t="s">
        <v>29</v>
      </c>
      <c r="E25" s="50" t="str">
        <f>Estadísticas!B38</f>
        <v>Resuelve problemas con ecuaciones lineales, cuadráticas y sistemas de ecuaciones lineales.</v>
      </c>
    </row>
    <row r="26" spans="2:5" x14ac:dyDescent="0.25">
      <c r="B26" s="49"/>
      <c r="C26" s="51">
        <f>1-Estadísticas!D39</f>
        <v>1</v>
      </c>
      <c r="D26" s="45" t="s">
        <v>29</v>
      </c>
      <c r="E26" s="50" t="str">
        <f>Estadísticas!B39</f>
        <v>Resuelve problemas que requieren diferentes procedimientos de cálculo para hallar medidas de superficies y volúmenes.</v>
      </c>
    </row>
    <row r="27" spans="2:5" x14ac:dyDescent="0.25">
      <c r="B27" s="49"/>
      <c r="C27" s="51">
        <f>1-Estadísticas!D40</f>
        <v>1</v>
      </c>
      <c r="D27" s="45" t="s">
        <v>29</v>
      </c>
      <c r="E27" s="50" t="str">
        <f>Estadísticas!B40</f>
        <v>Resuelve problemas que requieren el uso de la distribución de los datos o medidas estadísticas: moda, mediana y promedio.</v>
      </c>
    </row>
    <row r="28" spans="2:5" x14ac:dyDescent="0.25">
      <c r="B28" s="52"/>
      <c r="C28" s="57">
        <f>1-Estadísticas!D41</f>
        <v>0.5</v>
      </c>
      <c r="D28" s="53" t="s">
        <v>29</v>
      </c>
      <c r="E28" s="58" t="str">
        <f>Estadísticas!B41</f>
        <v>Resuelve problemas que requieren la obtención o comparación de la probabilidad de eventos aleatorios.</v>
      </c>
    </row>
    <row r="29" spans="2:5" x14ac:dyDescent="0.25">
      <c r="C29" s="36"/>
    </row>
    <row r="32" spans="2:5" x14ac:dyDescent="0.25">
      <c r="C32" s="37"/>
    </row>
  </sheetData>
  <sheetProtection algorithmName="SHA-512" hashValue="pgPYfHbaW5K+0Yw+ZzDs/C5/Dnss7FwCWLeFVdZQU/CO6rU4P33x4lQ1Y8QVyiI4DaFvBJkQ6HqYXlPGuQVeeA==" saltValue="2VQVn3kTHEXogKjO3a4vQA==" spinCount="100000" sheet="1" formatCells="0" formatColumns="0" formatRows="0"/>
  <conditionalFormatting sqref="C6:C8 C14:C17 C19:C22 C24:C28">
    <cfRule type="cellIs" dxfId="15" priority="1" operator="lessThan">
      <formula>0.2</formula>
    </cfRule>
    <cfRule type="cellIs" dxfId="14" priority="8" operator="between">
      <formula>0.2</formula>
      <formula>0.39</formula>
    </cfRule>
    <cfRule type="cellIs" dxfId="13" priority="11" operator="between">
      <formula>0.4</formula>
      <formula>0.69</formula>
    </cfRule>
    <cfRule type="cellIs" dxfId="12" priority="12" operator="greaterThan">
      <formula>0.69</formula>
    </cfRule>
  </conditionalFormatting>
  <conditionalFormatting sqref="B6:B8">
    <cfRule type="cellIs" dxfId="11" priority="2" operator="between">
      <formula>0.2</formula>
      <formula>0.39</formula>
    </cfRule>
    <cfRule type="cellIs" dxfId="10" priority="3" operator="between">
      <formula>0.4</formula>
      <formula>0.69</formula>
    </cfRule>
    <cfRule type="cellIs" dxfId="9" priority="4" operator="greaterThan">
      <formula>0.69</formula>
    </cfRule>
  </conditionalFormatting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Lenguaje</vt:lpstr>
      <vt:lpstr>Matemáticas</vt:lpstr>
      <vt:lpstr>Estadísticas</vt:lpstr>
      <vt:lpstr>Análisis</vt:lpstr>
      <vt:lpstr>Análisis!Área_de_impresión</vt:lpstr>
      <vt:lpstr>Estadísticas!Área_de_impresión</vt:lpstr>
      <vt:lpstr>Lenguaje!Área_de_impresión</vt:lpstr>
      <vt:lpstr>Matemáticas!Área_de_impresión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2022-04-30T20:52:15Z</cp:lastPrinted>
  <dcterms:created xsi:type="dcterms:W3CDTF">2022-04-29T22:58:03Z</dcterms:created>
  <dcterms:modified xsi:type="dcterms:W3CDTF">2022-05-07T15:21:55Z</dcterms:modified>
</cp:coreProperties>
</file>